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14" documentId="13_ncr:1_{2F216D08-5896-4547-9C07-52B6E12FD30A}" xr6:coauthVersionLast="47" xr6:coauthVersionMax="47" xr10:uidLastSave="{6F2E0661-8439-7F4D-AF89-35C01C4D5370}"/>
  <bookViews>
    <workbookView xWindow="0" yWindow="0" windowWidth="28800" windowHeight="32400" firstSheet="7" activeTab="13" xr2:uid="{00000000-000D-0000-FFFF-FFFF00000000}"/>
  </bookViews>
  <sheets>
    <sheet name="20 Year Term No Intervention" sheetId="5" r:id="rId1"/>
    <sheet name="Premiums No Intervention" sheetId="10" r:id="rId2"/>
    <sheet name="VBA Code 1" sheetId="13" r:id="rId3"/>
    <sheet name="20 Year Term VLR Intervention" sheetId="11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Intervention'!$H$100</definedName>
    <definedName name="solver_adj" localSheetId="3" hidden="1">'20 Year Term VLR Intervention'!$H$435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Intervention'!$H$3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3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3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3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3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3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3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3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3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3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3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3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3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3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Intervention'!$AM$103</definedName>
    <definedName name="solver_opt" localSheetId="3" hidden="1">'20 Year Term VLR Intervention'!$AM$438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Intervention'!$AM$6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3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3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3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3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3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3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3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3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3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3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3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3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3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3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1" l="1"/>
  <c r="D7" i="18"/>
  <c r="D7" i="15"/>
  <c r="D7" i="11"/>
  <c r="D7" i="5"/>
  <c r="D71" i="5" l="1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Q4" i="21"/>
  <c r="Q315" i="21" s="1"/>
  <c r="Q5" i="18"/>
  <c r="Q406" i="18" s="1"/>
  <c r="Q4" i="18"/>
  <c r="Q315" i="18" s="1"/>
  <c r="N6" i="15"/>
  <c r="Q4" i="5"/>
  <c r="Q101" i="5" s="1"/>
  <c r="Q5" i="5"/>
  <c r="Q70" i="5" s="1"/>
  <c r="Q4" i="11"/>
  <c r="Q254" i="11" s="1"/>
  <c r="I5" i="5"/>
  <c r="Q5" i="15"/>
  <c r="Q406" i="15" s="1"/>
  <c r="Q4" i="15"/>
  <c r="Q315" i="15" s="1"/>
  <c r="Q5" i="11"/>
  <c r="Q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S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S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S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S316" i="21" s="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S286" i="21" s="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S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S224" i="21" s="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S193" i="21" s="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S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S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S70" i="21" s="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S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S5" i="21" s="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S437" i="18" s="1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S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S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S346" i="18" s="1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S316" i="18" s="1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S286" i="18" s="1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S255" i="18" s="1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S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S193" i="18" s="1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S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S70" i="18" s="1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S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S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S437" i="15" s="1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S286" i="15" s="1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S224" i="15" s="1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S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S163" i="15" s="1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S133" i="15" s="1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S102" i="15" s="1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S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S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S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S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S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S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S346" i="11" s="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S316" i="11" s="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S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S255" i="11" s="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S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S193" i="11" s="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S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S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S102" i="11" s="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S70" i="11" s="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S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S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S226" i="21" s="1"/>
  <c r="N45" i="21"/>
  <c r="O45" i="21" s="1"/>
  <c r="I135" i="21"/>
  <c r="I136" i="21" s="1"/>
  <c r="AD254" i="21"/>
  <c r="I378" i="21"/>
  <c r="I379" i="21" s="1"/>
  <c r="I380" i="21" s="1"/>
  <c r="S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S438" i="15" s="1"/>
  <c r="AI5" i="18"/>
  <c r="AB192" i="18"/>
  <c r="Z193" i="18" s="1"/>
  <c r="I438" i="18"/>
  <c r="I439" i="18" s="1"/>
  <c r="S439" i="18" s="1"/>
  <c r="Q37" i="11"/>
  <c r="Q315" i="11"/>
  <c r="N50" i="21"/>
  <c r="O50" i="21" s="1"/>
  <c r="Q345" i="11"/>
  <c r="I71" i="18"/>
  <c r="I72" i="18" s="1"/>
  <c r="S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S137" i="15" s="1"/>
  <c r="AB4" i="18"/>
  <c r="Z5" i="18" s="1"/>
  <c r="I287" i="18"/>
  <c r="S287" i="18" s="1"/>
  <c r="AB4" i="21"/>
  <c r="Z5" i="21" s="1"/>
  <c r="AB132" i="21"/>
  <c r="Z133" i="21" s="1"/>
  <c r="I194" i="21"/>
  <c r="S194" i="21" s="1"/>
  <c r="I317" i="21"/>
  <c r="S317" i="21" s="1"/>
  <c r="Q162" i="11"/>
  <c r="Q405" i="11"/>
  <c r="Q38" i="2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I227" i="18"/>
  <c r="S227" i="18" s="1"/>
  <c r="N39" i="21"/>
  <c r="O39" i="21" s="1"/>
  <c r="O225" i="21"/>
  <c r="O405" i="21"/>
  <c r="AA405" i="21" s="1"/>
  <c r="Y406" i="21" s="1"/>
  <c r="S102" i="21"/>
  <c r="I104" i="18"/>
  <c r="S103" i="18"/>
  <c r="S164" i="18"/>
  <c r="I165" i="18"/>
  <c r="S165" i="18" s="1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S347" i="18" s="1"/>
  <c r="S6" i="18"/>
  <c r="S134" i="18"/>
  <c r="S70" i="15"/>
  <c r="S193" i="15"/>
  <c r="N52" i="18"/>
  <c r="O52" i="18" s="1"/>
  <c r="N89" i="18"/>
  <c r="N121" i="18" s="1"/>
  <c r="O121" i="18" s="1"/>
  <c r="O345" i="18"/>
  <c r="AA345" i="18" s="1"/>
  <c r="S135" i="18"/>
  <c r="N40" i="15"/>
  <c r="O40" i="15" s="1"/>
  <c r="N81" i="15"/>
  <c r="N113" i="15" s="1"/>
  <c r="N145" i="15" s="1"/>
  <c r="I164" i="15"/>
  <c r="S164" i="15" s="1"/>
  <c r="I407" i="15"/>
  <c r="S407" i="15" s="1"/>
  <c r="S406" i="15"/>
  <c r="S163" i="11"/>
  <c r="S224" i="11"/>
  <c r="S286" i="11"/>
  <c r="S406" i="11"/>
  <c r="N44" i="18"/>
  <c r="O44" i="18" s="1"/>
  <c r="N86" i="18"/>
  <c r="N118" i="18" s="1"/>
  <c r="N150" i="18" s="1"/>
  <c r="N182" i="18" s="1"/>
  <c r="O182" i="18" s="1"/>
  <c r="S136" i="18"/>
  <c r="S406" i="2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S256" i="15" s="1"/>
  <c r="S255" i="15"/>
  <c r="I317" i="15"/>
  <c r="S317" i="15" s="1"/>
  <c r="S316" i="15"/>
  <c r="S225" i="11"/>
  <c r="N39" i="18"/>
  <c r="O39" i="18" s="1"/>
  <c r="N42" i="18"/>
  <c r="O42" i="18" s="1"/>
  <c r="N47" i="18"/>
  <c r="O47" i="18" s="1"/>
  <c r="N50" i="18"/>
  <c r="O50" i="18" s="1"/>
  <c r="S38" i="18"/>
  <c r="S102" i="18"/>
  <c r="S163" i="18"/>
  <c r="S224" i="18"/>
  <c r="S406" i="18"/>
  <c r="S5" i="15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S39" i="18"/>
  <c r="S225" i="18"/>
  <c r="S38" i="15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S347" i="15" s="1"/>
  <c r="S346" i="15"/>
  <c r="AE405" i="15"/>
  <c r="S38" i="11"/>
  <c r="S133" i="11"/>
  <c r="S376" i="11"/>
  <c r="S437" i="11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S377" i="15" s="1"/>
  <c r="S376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S5" i="18"/>
  <c r="S133" i="18"/>
  <c r="S376" i="18"/>
  <c r="I105" i="21"/>
  <c r="S105" i="21" s="1"/>
  <c r="S104" i="21"/>
  <c r="I71" i="21"/>
  <c r="S71" i="21" s="1"/>
  <c r="AB192" i="21"/>
  <c r="Z193" i="21" s="1"/>
  <c r="Q132" i="21"/>
  <c r="Q346" i="21"/>
  <c r="S38" i="21"/>
  <c r="S163" i="21"/>
  <c r="S346" i="21"/>
  <c r="Q133" i="21"/>
  <c r="Q375" i="21"/>
  <c r="S103" i="21"/>
  <c r="S347" i="21"/>
  <c r="Q6" i="5"/>
  <c r="Q103" i="5" s="1"/>
  <c r="Q192" i="21"/>
  <c r="Q376" i="21"/>
  <c r="O18" i="21"/>
  <c r="N49" i="21"/>
  <c r="O49" i="21" s="1"/>
  <c r="AB69" i="21"/>
  <c r="Z70" i="21" s="1"/>
  <c r="AE132" i="21"/>
  <c r="O223" i="21"/>
  <c r="AA223" i="21" s="1"/>
  <c r="Y224" i="21" s="1"/>
  <c r="Q38" i="5"/>
  <c r="AB254" i="21"/>
  <c r="Z255" i="21" s="1"/>
  <c r="O256" i="21"/>
  <c r="AB285" i="21"/>
  <c r="Z286" i="21" s="1"/>
  <c r="AB315" i="21"/>
  <c r="Z316" i="21" s="1"/>
  <c r="O379" i="21"/>
  <c r="S133" i="21"/>
  <c r="S255" i="21"/>
  <c r="S376" i="21"/>
  <c r="S437" i="21"/>
  <c r="AD162" i="21"/>
  <c r="O406" i="21"/>
  <c r="O436" i="21"/>
  <c r="AA436" i="21" s="1"/>
  <c r="Y437" i="21" s="1"/>
  <c r="Q70" i="21"/>
  <c r="Q286" i="21"/>
  <c r="AD192" i="21"/>
  <c r="Q102" i="5"/>
  <c r="R102" i="5" s="1"/>
  <c r="Q102" i="21"/>
  <c r="Q316" i="2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Q345" i="21"/>
  <c r="Q437" i="21"/>
  <c r="Q254" i="21"/>
  <c r="Q162" i="21"/>
  <c r="Q255" i="21"/>
  <c r="Q405" i="21"/>
  <c r="Q6" i="21"/>
  <c r="Q69" i="21"/>
  <c r="Q163" i="21"/>
  <c r="Q70" i="18"/>
  <c r="Q223" i="18"/>
  <c r="Q316" i="18"/>
  <c r="Q132" i="18"/>
  <c r="Q224" i="18"/>
  <c r="Q375" i="18"/>
  <c r="Q37" i="18"/>
  <c r="Q133" i="18"/>
  <c r="Q285" i="18"/>
  <c r="Q376" i="18"/>
  <c r="Q38" i="18"/>
  <c r="Q192" i="18"/>
  <c r="Q286" i="18"/>
  <c r="Q436" i="18"/>
  <c r="Q101" i="18"/>
  <c r="Q193" i="18"/>
  <c r="Q345" i="18"/>
  <c r="Q437" i="18"/>
  <c r="Q102" i="18"/>
  <c r="Q254" i="18"/>
  <c r="Q346" i="18"/>
  <c r="Q162" i="18"/>
  <c r="Q255" i="18"/>
  <c r="Q405" i="18"/>
  <c r="Q6" i="18"/>
  <c r="Q69" i="18"/>
  <c r="Q163" i="18"/>
  <c r="Q224" i="15"/>
  <c r="Q346" i="15"/>
  <c r="Q102" i="15"/>
  <c r="Q406" i="11"/>
  <c r="Q163" i="11"/>
  <c r="Q316" i="11"/>
  <c r="Q224" i="11"/>
  <c r="Q70" i="11"/>
  <c r="Q133" i="11"/>
  <c r="Q376" i="11"/>
  <c r="Q286" i="11"/>
  <c r="Q193" i="11"/>
  <c r="Q437" i="11"/>
  <c r="Q346" i="11"/>
  <c r="Q70" i="15"/>
  <c r="Q223" i="15"/>
  <c r="Q316" i="15"/>
  <c r="Q37" i="15"/>
  <c r="Q133" i="15"/>
  <c r="Q285" i="15"/>
  <c r="Q376" i="15"/>
  <c r="Q38" i="15"/>
  <c r="Q192" i="15"/>
  <c r="Q286" i="15"/>
  <c r="Q436" i="15"/>
  <c r="Q101" i="15"/>
  <c r="Q193" i="15"/>
  <c r="Q345" i="15"/>
  <c r="Q437" i="15"/>
  <c r="Q254" i="15"/>
  <c r="Q162" i="15"/>
  <c r="Q255" i="15"/>
  <c r="Q405" i="15"/>
  <c r="Q6" i="15"/>
  <c r="Q69" i="15"/>
  <c r="Q163" i="15"/>
  <c r="Q38" i="11"/>
  <c r="Q101" i="11"/>
  <c r="Q102" i="11"/>
  <c r="Q6" i="11"/>
  <c r="AD405" i="21"/>
  <c r="AD285" i="21"/>
  <c r="K254" i="21"/>
  <c r="AE254" i="21" s="1"/>
  <c r="AD223" i="21"/>
  <c r="K192" i="21"/>
  <c r="AE192" i="21" s="1"/>
  <c r="K162" i="21"/>
  <c r="AE162" i="21" s="1"/>
  <c r="I40" i="21"/>
  <c r="S40" i="21" s="1"/>
  <c r="P9" i="21"/>
  <c r="O9" i="21"/>
  <c r="I6" i="21"/>
  <c r="S6" i="21" s="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S257" i="21" s="1"/>
  <c r="I165" i="21"/>
  <c r="S165" i="21" s="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S287" i="21" s="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S349" i="21" s="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S439" i="21" s="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S41" i="18" s="1"/>
  <c r="I8" i="18"/>
  <c r="S8" i="18" s="1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S194" i="18" s="1"/>
  <c r="P209" i="18"/>
  <c r="P121" i="18"/>
  <c r="P148" i="18"/>
  <c r="P199" i="18"/>
  <c r="I256" i="18"/>
  <c r="S256" i="18" s="1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S138" i="18" s="1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S317" i="18" s="1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S378" i="18" s="1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S408" i="18" s="1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S40" i="15" s="1"/>
  <c r="I7" i="15"/>
  <c r="S7" i="15" s="1"/>
  <c r="P5" i="15"/>
  <c r="O5" i="15"/>
  <c r="I72" i="15"/>
  <c r="S72" i="15" s="1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S103" i="15" s="1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S225" i="15" s="1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S287" i="15" s="1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S195" i="15" s="1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S7" i="11" s="1"/>
  <c r="P133" i="11"/>
  <c r="P209" i="11"/>
  <c r="O289" i="11"/>
  <c r="P289" i="11"/>
  <c r="P327" i="11"/>
  <c r="P143" i="11"/>
  <c r="P226" i="11"/>
  <c r="T255" i="11"/>
  <c r="P151" i="11"/>
  <c r="S5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S439" i="11" s="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S408" i="11" s="1"/>
  <c r="AI406" i="11"/>
  <c r="O409" i="11"/>
  <c r="P413" i="11"/>
  <c r="P418" i="11"/>
  <c r="I378" i="11"/>
  <c r="S378" i="11" s="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S256" i="11" s="1"/>
  <c r="I288" i="11"/>
  <c r="S288" i="11" s="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S227" i="11" s="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S165" i="11" s="1"/>
  <c r="P179" i="11"/>
  <c r="P177" i="11"/>
  <c r="I135" i="11"/>
  <c r="S135" i="11" s="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S40" i="11" s="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S71" i="11" s="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S103" i="11" s="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C14" i="18" l="1"/>
  <c r="L4" i="18" s="1"/>
  <c r="C15" i="18"/>
  <c r="C15" i="21"/>
  <c r="L6" i="21" s="1"/>
  <c r="C14" i="21"/>
  <c r="L4" i="21" s="1"/>
  <c r="AF4" i="21" s="1"/>
  <c r="AH4" i="21" s="1"/>
  <c r="AI223" i="11"/>
  <c r="I381" i="21"/>
  <c r="S381" i="21" s="1"/>
  <c r="I73" i="18"/>
  <c r="S73" i="18" s="1"/>
  <c r="L4" i="15"/>
  <c r="AF4" i="15" s="1"/>
  <c r="AH4" i="15" s="1"/>
  <c r="O120" i="21"/>
  <c r="I439" i="15"/>
  <c r="S439" i="15" s="1"/>
  <c r="O150" i="18"/>
  <c r="O88" i="21"/>
  <c r="I257" i="15"/>
  <c r="S257" i="15" s="1"/>
  <c r="AI38" i="18"/>
  <c r="I288" i="18"/>
  <c r="S288" i="18" s="1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S348" i="18" s="1"/>
  <c r="I138" i="15"/>
  <c r="S138" i="15" s="1"/>
  <c r="AI4" i="11"/>
  <c r="O230" i="15"/>
  <c r="I165" i="15"/>
  <c r="S165" i="15" s="1"/>
  <c r="O144" i="15"/>
  <c r="O81" i="15"/>
  <c r="I318" i="15"/>
  <c r="S318" i="15" s="1"/>
  <c r="O85" i="15"/>
  <c r="O134" i="15"/>
  <c r="O118" i="18"/>
  <c r="O75" i="15"/>
  <c r="I440" i="18"/>
  <c r="S440" i="18" s="1"/>
  <c r="O70" i="15"/>
  <c r="O166" i="15"/>
  <c r="Y5" i="18"/>
  <c r="N197" i="18"/>
  <c r="O197" i="18" s="1"/>
  <c r="O87" i="15"/>
  <c r="O119" i="15"/>
  <c r="I378" i="15"/>
  <c r="S378" i="15" s="1"/>
  <c r="N140" i="15"/>
  <c r="N172" i="15" s="1"/>
  <c r="O89" i="15"/>
  <c r="O80" i="15"/>
  <c r="N182" i="21"/>
  <c r="O182" i="21" s="1"/>
  <c r="S225" i="21"/>
  <c r="I227" i="21"/>
  <c r="S227" i="21" s="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S106" i="21" s="1"/>
  <c r="S136" i="15"/>
  <c r="N114" i="18"/>
  <c r="N146" i="18" s="1"/>
  <c r="I318" i="21"/>
  <c r="S318" i="21" s="1"/>
  <c r="O86" i="21"/>
  <c r="S135" i="21"/>
  <c r="O71" i="15"/>
  <c r="O103" i="15"/>
  <c r="I228" i="18"/>
  <c r="S228" i="18" s="1"/>
  <c r="I195" i="21"/>
  <c r="S195" i="21" s="1"/>
  <c r="O230" i="21"/>
  <c r="S135" i="15"/>
  <c r="O72" i="15"/>
  <c r="O180" i="18"/>
  <c r="I408" i="15"/>
  <c r="S408" i="15" s="1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S348" i="15" s="1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O72" i="18"/>
  <c r="Q7" i="5"/>
  <c r="Q8" i="5" s="1"/>
  <c r="O116" i="18"/>
  <c r="Y193" i="18"/>
  <c r="AI315" i="18"/>
  <c r="S438" i="18"/>
  <c r="I72" i="21"/>
  <c r="S72" i="21" s="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S378" i="21"/>
  <c r="S379" i="21"/>
  <c r="O206" i="18"/>
  <c r="O112" i="15"/>
  <c r="O142" i="18"/>
  <c r="O135" i="15"/>
  <c r="O176" i="15"/>
  <c r="O115" i="15"/>
  <c r="O302" i="18"/>
  <c r="O113" i="21"/>
  <c r="O198" i="21"/>
  <c r="S71" i="18"/>
  <c r="O88" i="15"/>
  <c r="O176" i="21"/>
  <c r="I8" i="11"/>
  <c r="S8" i="11" s="1"/>
  <c r="O411" i="15"/>
  <c r="O83" i="15"/>
  <c r="O87" i="18"/>
  <c r="I166" i="18"/>
  <c r="S166" i="18" s="1"/>
  <c r="O74" i="21"/>
  <c r="O410" i="15"/>
  <c r="O172" i="18"/>
  <c r="O204" i="21"/>
  <c r="S134" i="15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S347" i="11"/>
  <c r="O383" i="11"/>
  <c r="O417" i="21"/>
  <c r="O208" i="21"/>
  <c r="O140" i="21"/>
  <c r="O82" i="21"/>
  <c r="I195" i="11"/>
  <c r="S195" i="11" s="1"/>
  <c r="S194" i="11"/>
  <c r="O70" i="11"/>
  <c r="O172" i="21"/>
  <c r="I318" i="11"/>
  <c r="S317" i="11"/>
  <c r="O71" i="11"/>
  <c r="O166" i="11"/>
  <c r="O149" i="15"/>
  <c r="O174" i="18"/>
  <c r="O209" i="18"/>
  <c r="AI38" i="21"/>
  <c r="I408" i="21"/>
  <c r="S407" i="21"/>
  <c r="O134" i="21"/>
  <c r="O85" i="21"/>
  <c r="O380" i="21"/>
  <c r="O385" i="21"/>
  <c r="O240" i="21"/>
  <c r="O112" i="21"/>
  <c r="O87" i="21"/>
  <c r="I137" i="21"/>
  <c r="S136" i="21"/>
  <c r="I105" i="18"/>
  <c r="S104" i="18"/>
  <c r="AI436" i="15"/>
  <c r="AI375" i="21"/>
  <c r="Y316" i="21"/>
  <c r="Y193" i="21"/>
  <c r="Q256" i="21"/>
  <c r="Q347" i="21"/>
  <c r="Q103" i="21"/>
  <c r="Q438" i="21"/>
  <c r="Q194" i="21"/>
  <c r="Q287" i="21"/>
  <c r="Q39" i="21"/>
  <c r="Q377" i="21"/>
  <c r="Q134" i="21"/>
  <c r="Q225" i="21"/>
  <c r="Q317" i="21"/>
  <c r="Q71" i="21"/>
  <c r="Q407" i="21"/>
  <c r="Q164" i="21"/>
  <c r="Q7" i="21"/>
  <c r="Q256" i="18"/>
  <c r="Q347" i="18"/>
  <c r="Q103" i="18"/>
  <c r="Q438" i="18"/>
  <c r="Q194" i="18"/>
  <c r="Q287" i="18"/>
  <c r="Q39" i="18"/>
  <c r="Q377" i="18"/>
  <c r="Q134" i="18"/>
  <c r="Q225" i="18"/>
  <c r="Q317" i="18"/>
  <c r="Q71" i="18"/>
  <c r="Q407" i="18"/>
  <c r="Q164" i="18"/>
  <c r="Q7" i="18"/>
  <c r="Q317" i="11"/>
  <c r="Q407" i="11"/>
  <c r="Q164" i="11"/>
  <c r="Q256" i="11"/>
  <c r="Q347" i="11"/>
  <c r="Q438" i="11"/>
  <c r="Q194" i="11"/>
  <c r="Q287" i="11"/>
  <c r="Q377" i="11"/>
  <c r="Q134" i="11"/>
  <c r="Q225" i="11"/>
  <c r="Q256" i="15"/>
  <c r="Q347" i="15"/>
  <c r="Q103" i="15"/>
  <c r="Q438" i="15"/>
  <c r="Q194" i="15"/>
  <c r="Q287" i="15"/>
  <c r="Q39" i="15"/>
  <c r="Q377" i="15"/>
  <c r="Q134" i="15"/>
  <c r="Q225" i="15"/>
  <c r="Q317" i="15"/>
  <c r="Q71" i="15"/>
  <c r="Q407" i="15"/>
  <c r="Q164" i="15"/>
  <c r="Q7" i="15"/>
  <c r="Q7" i="11"/>
  <c r="Q103" i="11"/>
  <c r="Q39" i="11"/>
  <c r="Q71" i="1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S166" i="21" s="1"/>
  <c r="O69" i="21"/>
  <c r="AA69" i="21" s="1"/>
  <c r="O104" i="21"/>
  <c r="N136" i="21"/>
  <c r="Y5" i="21"/>
  <c r="AI4" i="21"/>
  <c r="I440" i="21"/>
  <c r="S440" i="21" s="1"/>
  <c r="I350" i="21"/>
  <c r="S350" i="21" s="1"/>
  <c r="O290" i="21"/>
  <c r="N381" i="21"/>
  <c r="O349" i="21"/>
  <c r="I258" i="21"/>
  <c r="S258" i="21" s="1"/>
  <c r="O81" i="21"/>
  <c r="O76" i="21"/>
  <c r="AI70" i="21"/>
  <c r="Y163" i="21"/>
  <c r="AI162" i="21"/>
  <c r="I7" i="21"/>
  <c r="S7" i="21" s="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S41" i="21" s="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S288" i="21" s="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S139" i="18" s="1"/>
  <c r="N382" i="18"/>
  <c r="O350" i="18"/>
  <c r="I257" i="18"/>
  <c r="S257" i="18" s="1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S379" i="18" s="1"/>
  <c r="I318" i="18"/>
  <c r="S318" i="18" s="1"/>
  <c r="N443" i="18"/>
  <c r="O443" i="18" s="1"/>
  <c r="O411" i="18"/>
  <c r="N102" i="18"/>
  <c r="O70" i="18"/>
  <c r="O78" i="18"/>
  <c r="N258" i="18"/>
  <c r="O226" i="18"/>
  <c r="I409" i="18"/>
  <c r="S409" i="18" s="1"/>
  <c r="AI345" i="18"/>
  <c r="Y346" i="18"/>
  <c r="O238" i="18"/>
  <c r="N109" i="18"/>
  <c r="O77" i="18"/>
  <c r="O83" i="18"/>
  <c r="N115" i="18"/>
  <c r="N139" i="18"/>
  <c r="O107" i="18"/>
  <c r="I195" i="18"/>
  <c r="S195" i="18" s="1"/>
  <c r="O71" i="18"/>
  <c r="O145" i="18"/>
  <c r="N300" i="18"/>
  <c r="O268" i="18"/>
  <c r="I42" i="18"/>
  <c r="S42" i="18" s="1"/>
  <c r="N259" i="18"/>
  <c r="O227" i="18"/>
  <c r="O388" i="18"/>
  <c r="O110" i="18"/>
  <c r="N181" i="18"/>
  <c r="O181" i="18" s="1"/>
  <c r="O149" i="18"/>
  <c r="I9" i="18"/>
  <c r="S9" i="18" s="1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S288" i="15" s="1"/>
  <c r="Y286" i="15"/>
  <c r="AI285" i="15"/>
  <c r="Y163" i="15"/>
  <c r="AI162" i="15"/>
  <c r="N111" i="15"/>
  <c r="O79" i="15"/>
  <c r="N110" i="15"/>
  <c r="O78" i="15"/>
  <c r="O299" i="15"/>
  <c r="N331" i="15"/>
  <c r="I196" i="15"/>
  <c r="S196" i="15" s="1"/>
  <c r="Y316" i="15"/>
  <c r="AI315" i="15"/>
  <c r="N152" i="15"/>
  <c r="O152" i="15" s="1"/>
  <c r="O120" i="15"/>
  <c r="N118" i="15"/>
  <c r="O86" i="15"/>
  <c r="N177" i="15"/>
  <c r="O145" i="15"/>
  <c r="I8" i="15"/>
  <c r="S8" i="15" s="1"/>
  <c r="N146" i="15"/>
  <c r="O114" i="15"/>
  <c r="Y133" i="15"/>
  <c r="AI132" i="15"/>
  <c r="O240" i="15"/>
  <c r="N272" i="15"/>
  <c r="I73" i="15"/>
  <c r="S73" i="15" s="1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S226" i="15" s="1"/>
  <c r="Y38" i="15"/>
  <c r="AI37" i="15"/>
  <c r="I104" i="15"/>
  <c r="S104" i="15" s="1"/>
  <c r="Y255" i="15"/>
  <c r="AI254" i="15"/>
  <c r="O171" i="15"/>
  <c r="Y193" i="15"/>
  <c r="AI192" i="15"/>
  <c r="N179" i="15"/>
  <c r="O147" i="15"/>
  <c r="N354" i="15"/>
  <c r="O322" i="15"/>
  <c r="O38" i="15"/>
  <c r="I41" i="15"/>
  <c r="S41" i="15" s="1"/>
  <c r="O134" i="11"/>
  <c r="O416" i="11"/>
  <c r="O198" i="11"/>
  <c r="O352" i="11"/>
  <c r="I136" i="11"/>
  <c r="S136" i="11" s="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S440" i="11" s="1"/>
  <c r="Y437" i="11"/>
  <c r="AI436" i="11"/>
  <c r="I409" i="11"/>
  <c r="S409" i="11" s="1"/>
  <c r="I379" i="11"/>
  <c r="S379" i="11" s="1"/>
  <c r="Y346" i="11"/>
  <c r="AI345" i="11"/>
  <c r="Y316" i="11"/>
  <c r="AI315" i="11"/>
  <c r="I257" i="11"/>
  <c r="S257" i="11" s="1"/>
  <c r="I289" i="11"/>
  <c r="S289" i="11" s="1"/>
  <c r="AI254" i="11"/>
  <c r="Y255" i="11"/>
  <c r="I228" i="11"/>
  <c r="S228" i="11" s="1"/>
  <c r="Y193" i="11"/>
  <c r="AI192" i="11"/>
  <c r="I166" i="11"/>
  <c r="S166" i="11" s="1"/>
  <c r="AI162" i="11"/>
  <c r="Y163" i="11"/>
  <c r="AI70" i="11"/>
  <c r="N106" i="11"/>
  <c r="O74" i="11"/>
  <c r="N111" i="11"/>
  <c r="O79" i="11"/>
  <c r="I41" i="11"/>
  <c r="S41" i="11" s="1"/>
  <c r="N114" i="11"/>
  <c r="O82" i="11"/>
  <c r="N112" i="11"/>
  <c r="O80" i="11"/>
  <c r="O102" i="11"/>
  <c r="AI38" i="11"/>
  <c r="I104" i="11"/>
  <c r="S104" i="11" s="1"/>
  <c r="N107" i="11"/>
  <c r="O75" i="11"/>
  <c r="N117" i="11"/>
  <c r="O85" i="11"/>
  <c r="AI37" i="11"/>
  <c r="Y38" i="11"/>
  <c r="N120" i="11"/>
  <c r="O88" i="11"/>
  <c r="O83" i="11"/>
  <c r="O76" i="11"/>
  <c r="I72" i="11"/>
  <c r="S72" i="11" s="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S5" i="5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S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S70" i="5" s="1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S57" i="5" s="1"/>
  <c r="W37" i="5"/>
  <c r="T38" i="5" s="1"/>
  <c r="M37" i="5"/>
  <c r="I382" i="21" l="1"/>
  <c r="S382" i="21" s="1"/>
  <c r="I74" i="18"/>
  <c r="S74" i="18" s="1"/>
  <c r="I258" i="15"/>
  <c r="S258" i="15" s="1"/>
  <c r="I440" i="15"/>
  <c r="S440" i="15" s="1"/>
  <c r="L8" i="21"/>
  <c r="I349" i="18"/>
  <c r="S349" i="18" s="1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S289" i="18" s="1"/>
  <c r="I166" i="15"/>
  <c r="S166" i="15" s="1"/>
  <c r="I229" i="18"/>
  <c r="S229" i="18" s="1"/>
  <c r="O114" i="18"/>
  <c r="I441" i="18"/>
  <c r="S441" i="18" s="1"/>
  <c r="N229" i="18"/>
  <c r="O229" i="18" s="1"/>
  <c r="I139" i="15"/>
  <c r="S139" i="15" s="1"/>
  <c r="I379" i="15"/>
  <c r="S379" i="15" s="1"/>
  <c r="O140" i="15"/>
  <c r="I319" i="15"/>
  <c r="S319" i="15" s="1"/>
  <c r="O168" i="15"/>
  <c r="N197" i="15"/>
  <c r="N229" i="15" s="1"/>
  <c r="AI101" i="15"/>
  <c r="I196" i="21"/>
  <c r="S196" i="21" s="1"/>
  <c r="Y102" i="18"/>
  <c r="I107" i="21"/>
  <c r="S107" i="21" s="1"/>
  <c r="AI69" i="15"/>
  <c r="I228" i="21"/>
  <c r="S228" i="21" s="1"/>
  <c r="O136" i="15"/>
  <c r="O264" i="18"/>
  <c r="I319" i="21"/>
  <c r="S319" i="21" s="1"/>
  <c r="I73" i="21"/>
  <c r="S73" i="21" s="1"/>
  <c r="O328" i="18"/>
  <c r="O232" i="18"/>
  <c r="I409" i="15"/>
  <c r="S409" i="15" s="1"/>
  <c r="O360" i="18"/>
  <c r="O294" i="15"/>
  <c r="I9" i="11"/>
  <c r="I10" i="11" s="1"/>
  <c r="Q72" i="5"/>
  <c r="Q40" i="5"/>
  <c r="I349" i="15"/>
  <c r="S349" i="15" s="1"/>
  <c r="O168" i="18"/>
  <c r="Y70" i="18"/>
  <c r="Q104" i="5"/>
  <c r="O200" i="18"/>
  <c r="O296" i="18"/>
  <c r="I167" i="18"/>
  <c r="S167" i="18" s="1"/>
  <c r="S38" i="5"/>
  <c r="I196" i="11"/>
  <c r="S196" i="11" s="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S51" i="5"/>
  <c r="AB69" i="5"/>
  <c r="Z70" i="5" s="1"/>
  <c r="N57" i="5"/>
  <c r="N84" i="5"/>
  <c r="N116" i="5" s="1"/>
  <c r="O116" i="5" s="1"/>
  <c r="S43" i="5"/>
  <c r="O6" i="5"/>
  <c r="N49" i="5"/>
  <c r="N73" i="5"/>
  <c r="N105" i="5" s="1"/>
  <c r="O105" i="5" s="1"/>
  <c r="S102" i="5"/>
  <c r="S115" i="5"/>
  <c r="S107" i="5"/>
  <c r="I319" i="11"/>
  <c r="S318" i="11"/>
  <c r="S39" i="5"/>
  <c r="S50" i="5"/>
  <c r="S42" i="5"/>
  <c r="S103" i="5"/>
  <c r="S114" i="5"/>
  <c r="S106" i="5"/>
  <c r="S49" i="5"/>
  <c r="S41" i="5"/>
  <c r="S113" i="5"/>
  <c r="S105" i="5"/>
  <c r="S120" i="5"/>
  <c r="S112" i="5"/>
  <c r="S104" i="5"/>
  <c r="I71" i="5"/>
  <c r="S56" i="5"/>
  <c r="S48" i="5"/>
  <c r="S40" i="5"/>
  <c r="S119" i="5"/>
  <c r="S111" i="5"/>
  <c r="I349" i="11"/>
  <c r="S348" i="11"/>
  <c r="S55" i="5"/>
  <c r="S47" i="5"/>
  <c r="N45" i="5"/>
  <c r="N76" i="5"/>
  <c r="N108" i="5" s="1"/>
  <c r="O108" i="5" s="1"/>
  <c r="S54" i="5"/>
  <c r="S46" i="5"/>
  <c r="S118" i="5"/>
  <c r="S110" i="5"/>
  <c r="I106" i="18"/>
  <c r="S105" i="18"/>
  <c r="S117" i="5"/>
  <c r="S109" i="5"/>
  <c r="S53" i="5"/>
  <c r="S45" i="5"/>
  <c r="N40" i="5"/>
  <c r="O40" i="5" s="1"/>
  <c r="N71" i="5"/>
  <c r="N103" i="5" s="1"/>
  <c r="O103" i="5" s="1"/>
  <c r="S52" i="5"/>
  <c r="S44" i="5"/>
  <c r="S116" i="5"/>
  <c r="S108" i="5"/>
  <c r="I137" i="11"/>
  <c r="S137" i="11" s="1"/>
  <c r="I138" i="21"/>
  <c r="S137" i="21"/>
  <c r="S408" i="21"/>
  <c r="I409" i="21"/>
  <c r="P6" i="5"/>
  <c r="Q348" i="21"/>
  <c r="Q104" i="21"/>
  <c r="Q439" i="21"/>
  <c r="Q195" i="21"/>
  <c r="Q288" i="21"/>
  <c r="Q40" i="21"/>
  <c r="Q378" i="21"/>
  <c r="Q135" i="21"/>
  <c r="Q226" i="21"/>
  <c r="Q318" i="21"/>
  <c r="Q72" i="21"/>
  <c r="Q408" i="21"/>
  <c r="Q165" i="21"/>
  <c r="Q8" i="21"/>
  <c r="Q257" i="21"/>
  <c r="Q348" i="18"/>
  <c r="Q104" i="18"/>
  <c r="Q439" i="18"/>
  <c r="Q195" i="18"/>
  <c r="Q288" i="18"/>
  <c r="Q40" i="18"/>
  <c r="Q378" i="18"/>
  <c r="Q135" i="18"/>
  <c r="Q226" i="18"/>
  <c r="Q318" i="18"/>
  <c r="Q72" i="18"/>
  <c r="Q408" i="18"/>
  <c r="Q165" i="18"/>
  <c r="Q8" i="18"/>
  <c r="Q257" i="18"/>
  <c r="Q9" i="5"/>
  <c r="Q73" i="5"/>
  <c r="Q105" i="5"/>
  <c r="Q41" i="5"/>
  <c r="Q226" i="11"/>
  <c r="Q318" i="11"/>
  <c r="Q408" i="11"/>
  <c r="Q165" i="11"/>
  <c r="Q257" i="11"/>
  <c r="Q348" i="11"/>
  <c r="Q439" i="11"/>
  <c r="Q195" i="11"/>
  <c r="Q288" i="11"/>
  <c r="Q378" i="11"/>
  <c r="Q135" i="11"/>
  <c r="Q348" i="15"/>
  <c r="Q104" i="15"/>
  <c r="Q439" i="15"/>
  <c r="Q195" i="15"/>
  <c r="Q288" i="15"/>
  <c r="Q40" i="15"/>
  <c r="Q378" i="15"/>
  <c r="Q135" i="15"/>
  <c r="Q226" i="15"/>
  <c r="Q318" i="15"/>
  <c r="Q72" i="15"/>
  <c r="Q408" i="15"/>
  <c r="Q165" i="15"/>
  <c r="Q8" i="15"/>
  <c r="Q257" i="15"/>
  <c r="Q104" i="11"/>
  <c r="Q40" i="11"/>
  <c r="Q72" i="11"/>
  <c r="Q8" i="11"/>
  <c r="N234" i="21"/>
  <c r="O202" i="21"/>
  <c r="N181" i="21"/>
  <c r="O181" i="21" s="1"/>
  <c r="O149" i="21"/>
  <c r="I8" i="21"/>
  <c r="S8" i="21" s="1"/>
  <c r="N168" i="21"/>
  <c r="O136" i="21"/>
  <c r="AI101" i="21"/>
  <c r="Y102" i="21"/>
  <c r="N148" i="21"/>
  <c r="O116" i="21"/>
  <c r="I289" i="21"/>
  <c r="S289" i="21" s="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S351" i="21" s="1"/>
  <c r="I167" i="21"/>
  <c r="S167" i="21" s="1"/>
  <c r="N387" i="21"/>
  <c r="O355" i="21"/>
  <c r="AK4" i="21"/>
  <c r="I259" i="21"/>
  <c r="S259" i="21" s="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S42" i="21" s="1"/>
  <c r="I441" i="21"/>
  <c r="S441" i="21" s="1"/>
  <c r="AI69" i="21"/>
  <c r="Y70" i="21"/>
  <c r="N165" i="21"/>
  <c r="O133" i="21"/>
  <c r="AI133" i="21"/>
  <c r="N291" i="18"/>
  <c r="O259" i="18"/>
  <c r="I43" i="18"/>
  <c r="S43" i="18" s="1"/>
  <c r="N424" i="18"/>
  <c r="O392" i="18"/>
  <c r="N332" i="18"/>
  <c r="O300" i="18"/>
  <c r="N171" i="18"/>
  <c r="O139" i="18"/>
  <c r="N137" i="18"/>
  <c r="O105" i="18"/>
  <c r="N167" i="18"/>
  <c r="O135" i="18"/>
  <c r="I258" i="18"/>
  <c r="S258" i="18" s="1"/>
  <c r="O120" i="18"/>
  <c r="N152" i="18"/>
  <c r="O152" i="18" s="1"/>
  <c r="O384" i="18"/>
  <c r="N416" i="18"/>
  <c r="I10" i="18"/>
  <c r="S10" i="18" s="1"/>
  <c r="N290" i="18"/>
  <c r="O258" i="18"/>
  <c r="AI102" i="18"/>
  <c r="N134" i="18"/>
  <c r="O102" i="18"/>
  <c r="O109" i="18"/>
  <c r="N141" i="18"/>
  <c r="I140" i="18"/>
  <c r="S140" i="18" s="1"/>
  <c r="N147" i="18"/>
  <c r="O115" i="18"/>
  <c r="I196" i="18"/>
  <c r="S196" i="18" s="1"/>
  <c r="I319" i="18"/>
  <c r="S319" i="18" s="1"/>
  <c r="N143" i="18"/>
  <c r="O111" i="18"/>
  <c r="N178" i="18"/>
  <c r="O146" i="18"/>
  <c r="I410" i="18"/>
  <c r="S410" i="18" s="1"/>
  <c r="I380" i="18"/>
  <c r="S380" i="18" s="1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S289" i="15" s="1"/>
  <c r="N142" i="15"/>
  <c r="O110" i="15"/>
  <c r="N137" i="15"/>
  <c r="O105" i="15"/>
  <c r="N204" i="15"/>
  <c r="O172" i="15"/>
  <c r="I74" i="15"/>
  <c r="S74" i="15" s="1"/>
  <c r="I9" i="15"/>
  <c r="S9" i="15" s="1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S197" i="15" s="1"/>
  <c r="N211" i="15"/>
  <c r="O179" i="15"/>
  <c r="N358" i="15"/>
  <c r="O326" i="15"/>
  <c r="N386" i="15"/>
  <c r="O354" i="15"/>
  <c r="N237" i="15"/>
  <c r="O205" i="15"/>
  <c r="N170" i="15"/>
  <c r="O138" i="15"/>
  <c r="I42" i="15"/>
  <c r="S42" i="15" s="1"/>
  <c r="I105" i="15"/>
  <c r="S105" i="15" s="1"/>
  <c r="N178" i="15"/>
  <c r="O146" i="15"/>
  <c r="N150" i="15"/>
  <c r="O118" i="15"/>
  <c r="N417" i="15"/>
  <c r="O385" i="15"/>
  <c r="I227" i="15"/>
  <c r="S227" i="15" s="1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S441" i="11" s="1"/>
  <c r="I410" i="11"/>
  <c r="S410" i="11" s="1"/>
  <c r="I380" i="11"/>
  <c r="S380" i="11" s="1"/>
  <c r="I258" i="11"/>
  <c r="S258" i="11" s="1"/>
  <c r="I290" i="11"/>
  <c r="S290" i="11" s="1"/>
  <c r="I229" i="11"/>
  <c r="S229" i="11" s="1"/>
  <c r="I167" i="11"/>
  <c r="S167" i="11" s="1"/>
  <c r="I42" i="11"/>
  <c r="S42" i="11" s="1"/>
  <c r="I73" i="11"/>
  <c r="S73" i="11" s="1"/>
  <c r="Y70" i="11"/>
  <c r="AI69" i="11"/>
  <c r="AK4" i="11"/>
  <c r="I105" i="11"/>
  <c r="S105" i="11" s="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I350" i="18" l="1"/>
  <c r="S350" i="18" s="1"/>
  <c r="I383" i="21"/>
  <c r="S383" i="21" s="1"/>
  <c r="I441" i="15"/>
  <c r="S441" i="15" s="1"/>
  <c r="I290" i="18"/>
  <c r="S290" i="18" s="1"/>
  <c r="I75" i="18"/>
  <c r="S75" i="18" s="1"/>
  <c r="I259" i="15"/>
  <c r="S259" i="15" s="1"/>
  <c r="I320" i="15"/>
  <c r="S320" i="15" s="1"/>
  <c r="I167" i="15"/>
  <c r="S167" i="15" s="1"/>
  <c r="I230" i="18"/>
  <c r="S230" i="18" s="1"/>
  <c r="N261" i="18"/>
  <c r="O261" i="18" s="1"/>
  <c r="I442" i="18"/>
  <c r="S442" i="18" s="1"/>
  <c r="I380" i="15"/>
  <c r="S380" i="15" s="1"/>
  <c r="I140" i="15"/>
  <c r="S140" i="15" s="1"/>
  <c r="O197" i="15"/>
  <c r="I197" i="21"/>
  <c r="S197" i="21" s="1"/>
  <c r="I108" i="21"/>
  <c r="S108" i="21" s="1"/>
  <c r="I74" i="21"/>
  <c r="S74" i="21" s="1"/>
  <c r="I229" i="21"/>
  <c r="S229" i="21" s="1"/>
  <c r="I350" i="15"/>
  <c r="S350" i="15" s="1"/>
  <c r="I320" i="21"/>
  <c r="S320" i="21" s="1"/>
  <c r="I168" i="18"/>
  <c r="S168" i="18" s="1"/>
  <c r="I410" i="15"/>
  <c r="S410" i="15" s="1"/>
  <c r="S9" i="11"/>
  <c r="AH101" i="5"/>
  <c r="AK101" i="5" s="1"/>
  <c r="O73" i="5"/>
  <c r="I197" i="11"/>
  <c r="I138" i="11"/>
  <c r="S138" i="11" s="1"/>
  <c r="O72" i="5"/>
  <c r="AI102" i="5"/>
  <c r="O102" i="5"/>
  <c r="AI38" i="5"/>
  <c r="I72" i="5"/>
  <c r="S71" i="5"/>
  <c r="S349" i="11"/>
  <c r="I350" i="11"/>
  <c r="I139" i="21"/>
  <c r="S138" i="21"/>
  <c r="O71" i="5"/>
  <c r="S409" i="21"/>
  <c r="I410" i="21"/>
  <c r="S106" i="18"/>
  <c r="I107" i="18"/>
  <c r="S319" i="11"/>
  <c r="I320" i="11"/>
  <c r="Y102" i="11"/>
  <c r="Q440" i="21"/>
  <c r="Q196" i="21"/>
  <c r="Q289" i="21"/>
  <c r="Q41" i="21"/>
  <c r="Q379" i="21"/>
  <c r="Q136" i="21"/>
  <c r="Q227" i="21"/>
  <c r="Q319" i="21"/>
  <c r="Q73" i="21"/>
  <c r="Q409" i="21"/>
  <c r="Q166" i="21"/>
  <c r="Q9" i="21"/>
  <c r="Q258" i="21"/>
  <c r="Q349" i="21"/>
  <c r="Q105" i="21"/>
  <c r="Q440" i="18"/>
  <c r="Q196" i="18"/>
  <c r="Q289" i="18"/>
  <c r="Q41" i="18"/>
  <c r="Q379" i="18"/>
  <c r="Q136" i="18"/>
  <c r="Q227" i="18"/>
  <c r="Q319" i="18"/>
  <c r="Q73" i="18"/>
  <c r="Q409" i="18"/>
  <c r="Q166" i="18"/>
  <c r="Q9" i="18"/>
  <c r="Q258" i="18"/>
  <c r="Q349" i="18"/>
  <c r="Q105" i="18"/>
  <c r="Q10" i="5"/>
  <c r="Q74" i="5"/>
  <c r="Q106" i="5"/>
  <c r="Q42" i="5"/>
  <c r="Q379" i="11"/>
  <c r="Q136" i="11"/>
  <c r="Q227" i="11"/>
  <c r="Q319" i="11"/>
  <c r="Q409" i="11"/>
  <c r="Q166" i="11"/>
  <c r="Q258" i="11"/>
  <c r="Q349" i="11"/>
  <c r="Q440" i="11"/>
  <c r="Q196" i="11"/>
  <c r="Q289" i="11"/>
  <c r="Q440" i="15"/>
  <c r="Q196" i="15"/>
  <c r="Q289" i="15"/>
  <c r="Q41" i="15"/>
  <c r="Q379" i="15"/>
  <c r="Q136" i="15"/>
  <c r="Q227" i="15"/>
  <c r="Q319" i="15"/>
  <c r="Q73" i="15"/>
  <c r="Q409" i="15"/>
  <c r="Q166" i="15"/>
  <c r="Q9" i="15"/>
  <c r="Q258" i="15"/>
  <c r="Q349" i="15"/>
  <c r="Q105" i="15"/>
  <c r="Q105" i="11"/>
  <c r="Q41" i="11"/>
  <c r="Q73" i="11"/>
  <c r="Q9" i="1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S43" i="21" s="1"/>
  <c r="N450" i="21"/>
  <c r="O450" i="21" s="1"/>
  <c r="O418" i="21"/>
  <c r="I290" i="21"/>
  <c r="S290" i="21" s="1"/>
  <c r="N175" i="21"/>
  <c r="O143" i="21"/>
  <c r="N415" i="21"/>
  <c r="O383" i="21"/>
  <c r="I260" i="21"/>
  <c r="S260" i="21" s="1"/>
  <c r="I352" i="21"/>
  <c r="S352" i="21" s="1"/>
  <c r="N269" i="21"/>
  <c r="O237" i="21"/>
  <c r="N332" i="21"/>
  <c r="O300" i="21"/>
  <c r="N169" i="21"/>
  <c r="O137" i="21"/>
  <c r="I442" i="21"/>
  <c r="S442" i="21" s="1"/>
  <c r="N358" i="21"/>
  <c r="O326" i="21"/>
  <c r="I168" i="21"/>
  <c r="S168" i="21" s="1"/>
  <c r="N197" i="21"/>
  <c r="O165" i="21"/>
  <c r="O147" i="21"/>
  <c r="N179" i="21"/>
  <c r="I9" i="21"/>
  <c r="S9" i="21" s="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S320" i="18" s="1"/>
  <c r="O137" i="18"/>
  <c r="N169" i="18"/>
  <c r="N323" i="18"/>
  <c r="O291" i="18"/>
  <c r="I259" i="18"/>
  <c r="S259" i="18" s="1"/>
  <c r="I411" i="18"/>
  <c r="S411" i="18" s="1"/>
  <c r="N173" i="18"/>
  <c r="O141" i="18"/>
  <c r="N166" i="18"/>
  <c r="O134" i="18"/>
  <c r="O414" i="18"/>
  <c r="N446" i="18"/>
  <c r="O446" i="18" s="1"/>
  <c r="O351" i="18"/>
  <c r="N383" i="18"/>
  <c r="I141" i="18"/>
  <c r="S141" i="18" s="1"/>
  <c r="I381" i="18"/>
  <c r="S381" i="18" s="1"/>
  <c r="N175" i="18"/>
  <c r="O143" i="18"/>
  <c r="I197" i="18"/>
  <c r="S197" i="18" s="1"/>
  <c r="N199" i="18"/>
  <c r="O167" i="18"/>
  <c r="N456" i="18"/>
  <c r="O456" i="18" s="1"/>
  <c r="O424" i="18"/>
  <c r="N322" i="18"/>
  <c r="O290" i="18"/>
  <c r="I11" i="18"/>
  <c r="S11" i="18" s="1"/>
  <c r="N448" i="18"/>
  <c r="O448" i="18" s="1"/>
  <c r="O416" i="18"/>
  <c r="O171" i="18"/>
  <c r="N203" i="18"/>
  <c r="I44" i="18"/>
  <c r="S44" i="18" s="1"/>
  <c r="N212" i="15"/>
  <c r="O212" i="15" s="1"/>
  <c r="O180" i="15"/>
  <c r="N390" i="15"/>
  <c r="O358" i="15"/>
  <c r="O209" i="15"/>
  <c r="N241" i="15"/>
  <c r="N236" i="15"/>
  <c r="O204" i="15"/>
  <c r="I228" i="15"/>
  <c r="S228" i="15" s="1"/>
  <c r="I290" i="15"/>
  <c r="S290" i="15" s="1"/>
  <c r="I43" i="15"/>
  <c r="S43" i="15" s="1"/>
  <c r="N269" i="15"/>
  <c r="O237" i="15"/>
  <c r="I198" i="15"/>
  <c r="S198" i="15" s="1"/>
  <c r="N261" i="15"/>
  <c r="O229" i="15"/>
  <c r="I10" i="15"/>
  <c r="S10" i="15" s="1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S106" i="15" s="1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S75" i="15" s="1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S442" i="11" s="1"/>
  <c r="I411" i="11"/>
  <c r="S411" i="11" s="1"/>
  <c r="I381" i="11"/>
  <c r="S381" i="11" s="1"/>
  <c r="I259" i="11"/>
  <c r="S259" i="11" s="1"/>
  <c r="I291" i="11"/>
  <c r="S291" i="11" s="1"/>
  <c r="I230" i="11"/>
  <c r="S230" i="11" s="1"/>
  <c r="I168" i="11"/>
  <c r="S168" i="11" s="1"/>
  <c r="I11" i="11"/>
  <c r="S10" i="11"/>
  <c r="I74" i="11"/>
  <c r="S74" i="11" s="1"/>
  <c r="I106" i="11"/>
  <c r="S106" i="11" s="1"/>
  <c r="I43" i="11"/>
  <c r="S43" i="11" s="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S351" i="18" s="1"/>
  <c r="I384" i="21"/>
  <c r="S384" i="21" s="1"/>
  <c r="I442" i="15"/>
  <c r="S442" i="15" s="1"/>
  <c r="I291" i="18"/>
  <c r="S291" i="18" s="1"/>
  <c r="I260" i="15"/>
  <c r="S260" i="15" s="1"/>
  <c r="I76" i="18"/>
  <c r="S76" i="18" s="1"/>
  <c r="I168" i="15"/>
  <c r="S168" i="15" s="1"/>
  <c r="I231" i="18"/>
  <c r="S231" i="18" s="1"/>
  <c r="I321" i="15"/>
  <c r="S321" i="15" s="1"/>
  <c r="N293" i="18"/>
  <c r="O293" i="18" s="1"/>
  <c r="I381" i="15"/>
  <c r="S381" i="15" s="1"/>
  <c r="I443" i="18"/>
  <c r="S443" i="18" s="1"/>
  <c r="I141" i="15"/>
  <c r="S141" i="15" s="1"/>
  <c r="I109" i="21"/>
  <c r="S109" i="21" s="1"/>
  <c r="I198" i="21"/>
  <c r="S198" i="21" s="1"/>
  <c r="I351" i="15"/>
  <c r="S351" i="15" s="1"/>
  <c r="I75" i="21"/>
  <c r="S75" i="21" s="1"/>
  <c r="I230" i="21"/>
  <c r="S230" i="21" s="1"/>
  <c r="I411" i="15"/>
  <c r="S411" i="15" s="1"/>
  <c r="I169" i="18"/>
  <c r="S169" i="18" s="1"/>
  <c r="I321" i="21"/>
  <c r="S321" i="21" s="1"/>
  <c r="I139" i="11"/>
  <c r="S139" i="11" s="1"/>
  <c r="S197" i="11"/>
  <c r="I198" i="11"/>
  <c r="S107" i="18"/>
  <c r="I108" i="18"/>
  <c r="I73" i="5"/>
  <c r="S72" i="5"/>
  <c r="S350" i="11"/>
  <c r="I351" i="11"/>
  <c r="S410" i="21"/>
  <c r="I411" i="21"/>
  <c r="S320" i="11"/>
  <c r="I321" i="11"/>
  <c r="I140" i="21"/>
  <c r="S139" i="21"/>
  <c r="AI69" i="5"/>
  <c r="AK69" i="5" s="1"/>
  <c r="Q290" i="21"/>
  <c r="Q42" i="21"/>
  <c r="Q380" i="21"/>
  <c r="Q137" i="21"/>
  <c r="Q228" i="21"/>
  <c r="Q320" i="21"/>
  <c r="Q74" i="21"/>
  <c r="Q410" i="21"/>
  <c r="Q167" i="21"/>
  <c r="Q10" i="21"/>
  <c r="Q259" i="21"/>
  <c r="Q350" i="21"/>
  <c r="Q106" i="21"/>
  <c r="Q441" i="21"/>
  <c r="Q197" i="21"/>
  <c r="Q290" i="18"/>
  <c r="Q42" i="18"/>
  <c r="Q380" i="18"/>
  <c r="Q137" i="18"/>
  <c r="Q228" i="18"/>
  <c r="Q320" i="18"/>
  <c r="Q74" i="18"/>
  <c r="Q410" i="18"/>
  <c r="Q167" i="18"/>
  <c r="Q10" i="18"/>
  <c r="Q259" i="18"/>
  <c r="Q350" i="18"/>
  <c r="Q106" i="18"/>
  <c r="Q441" i="18"/>
  <c r="Q197" i="18"/>
  <c r="Q11" i="5"/>
  <c r="Q43" i="5"/>
  <c r="Q75" i="5"/>
  <c r="Q107" i="5"/>
  <c r="Q290" i="11"/>
  <c r="Q380" i="11"/>
  <c r="Q137" i="11"/>
  <c r="Q228" i="11"/>
  <c r="Q320" i="11"/>
  <c r="Q410" i="11"/>
  <c r="Q167" i="11"/>
  <c r="Q259" i="11"/>
  <c r="Q350" i="11"/>
  <c r="Q441" i="11"/>
  <c r="Q197" i="11"/>
  <c r="Q290" i="15"/>
  <c r="Q42" i="15"/>
  <c r="Q380" i="15"/>
  <c r="Q137" i="15"/>
  <c r="Q228" i="15"/>
  <c r="Q320" i="15"/>
  <c r="Q74" i="15"/>
  <c r="Q410" i="15"/>
  <c r="Q167" i="15"/>
  <c r="Q10" i="15"/>
  <c r="Q259" i="15"/>
  <c r="Q350" i="15"/>
  <c r="Q106" i="15"/>
  <c r="Q441" i="15"/>
  <c r="Q197" i="15"/>
  <c r="Q42" i="11"/>
  <c r="Q74" i="11"/>
  <c r="Q10" i="11"/>
  <c r="Q106" i="11"/>
  <c r="O266" i="21"/>
  <c r="N298" i="21"/>
  <c r="O169" i="21"/>
  <c r="N201" i="21"/>
  <c r="I261" i="21"/>
  <c r="S261" i="21" s="1"/>
  <c r="I291" i="21"/>
  <c r="S291" i="21" s="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S443" i="21" s="1"/>
  <c r="O200" i="21"/>
  <c r="N232" i="21"/>
  <c r="N390" i="21"/>
  <c r="O358" i="21"/>
  <c r="I10" i="21"/>
  <c r="S10" i="21" s="1"/>
  <c r="I169" i="21"/>
  <c r="S169" i="21" s="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S44" i="21" s="1"/>
  <c r="N448" i="21"/>
  <c r="O448" i="21" s="1"/>
  <c r="O416" i="21"/>
  <c r="I353" i="21"/>
  <c r="S353" i="21" s="1"/>
  <c r="N331" i="21"/>
  <c r="O299" i="21"/>
  <c r="I412" i="18"/>
  <c r="S412" i="18" s="1"/>
  <c r="I382" i="18"/>
  <c r="S382" i="18" s="1"/>
  <c r="I142" i="18"/>
  <c r="S142" i="18" s="1"/>
  <c r="I12" i="18"/>
  <c r="S12" i="18" s="1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S198" i="18" s="1"/>
  <c r="I45" i="18"/>
  <c r="S45" i="18" s="1"/>
  <c r="N354" i="18"/>
  <c r="O322" i="18"/>
  <c r="N235" i="18"/>
  <c r="O203" i="18"/>
  <c r="N231" i="18"/>
  <c r="O199" i="18"/>
  <c r="N207" i="18"/>
  <c r="O175" i="18"/>
  <c r="N205" i="18"/>
  <c r="O173" i="18"/>
  <c r="I260" i="18"/>
  <c r="S260" i="18" s="1"/>
  <c r="N201" i="18"/>
  <c r="O169" i="18"/>
  <c r="I321" i="18"/>
  <c r="S321" i="18" s="1"/>
  <c r="N202" i="18"/>
  <c r="O170" i="18"/>
  <c r="N242" i="15"/>
  <c r="O210" i="15"/>
  <c r="I11" i="15"/>
  <c r="S11" i="15" s="1"/>
  <c r="N324" i="15"/>
  <c r="O292" i="15"/>
  <c r="N201" i="15"/>
  <c r="O169" i="15"/>
  <c r="I199" i="15"/>
  <c r="S199" i="15" s="1"/>
  <c r="N450" i="15"/>
  <c r="O450" i="15" s="1"/>
  <c r="O418" i="15"/>
  <c r="N234" i="15"/>
  <c r="O202" i="15"/>
  <c r="I107" i="15"/>
  <c r="S107" i="15" s="1"/>
  <c r="I229" i="15"/>
  <c r="S229" i="15" s="1"/>
  <c r="I76" i="15"/>
  <c r="S76" i="15" s="1"/>
  <c r="N301" i="15"/>
  <c r="O269" i="15"/>
  <c r="N268" i="15"/>
  <c r="O236" i="15"/>
  <c r="N296" i="15"/>
  <c r="O264" i="15"/>
  <c r="N206" i="15"/>
  <c r="O174" i="15"/>
  <c r="N207" i="15"/>
  <c r="O175" i="15"/>
  <c r="I44" i="15"/>
  <c r="S44" i="15" s="1"/>
  <c r="N273" i="15"/>
  <c r="O241" i="15"/>
  <c r="N422" i="15"/>
  <c r="O390" i="15"/>
  <c r="N387" i="15"/>
  <c r="O355" i="15"/>
  <c r="I291" i="15"/>
  <c r="S291" i="15" s="1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S443" i="11" s="1"/>
  <c r="I412" i="11"/>
  <c r="S412" i="11" s="1"/>
  <c r="I382" i="11"/>
  <c r="S382" i="11" s="1"/>
  <c r="I260" i="11"/>
  <c r="S260" i="11" s="1"/>
  <c r="I292" i="11"/>
  <c r="S292" i="11" s="1"/>
  <c r="I231" i="11"/>
  <c r="S231" i="11" s="1"/>
  <c r="I169" i="11"/>
  <c r="S169" i="11" s="1"/>
  <c r="S11" i="11"/>
  <c r="I12" i="11"/>
  <c r="I107" i="11"/>
  <c r="S107" i="11" s="1"/>
  <c r="I75" i="11"/>
  <c r="S75" i="11" s="1"/>
  <c r="I44" i="11"/>
  <c r="S44" i="11" s="1"/>
  <c r="O76" i="5"/>
  <c r="AH37" i="5"/>
  <c r="AK37" i="5" s="1"/>
  <c r="O11" i="5"/>
  <c r="O46" i="5"/>
  <c r="I352" i="18" l="1"/>
  <c r="S352" i="18" s="1"/>
  <c r="I385" i="21"/>
  <c r="S385" i="21" s="1"/>
  <c r="I443" i="15"/>
  <c r="S443" i="15" s="1"/>
  <c r="I292" i="18"/>
  <c r="S292" i="18" s="1"/>
  <c r="I261" i="15"/>
  <c r="S261" i="15" s="1"/>
  <c r="I232" i="18"/>
  <c r="S232" i="18" s="1"/>
  <c r="I77" i="18"/>
  <c r="S77" i="18" s="1"/>
  <c r="I169" i="15"/>
  <c r="S169" i="15" s="1"/>
  <c r="N325" i="18"/>
  <c r="O325" i="18" s="1"/>
  <c r="I322" i="15"/>
  <c r="S322" i="15" s="1"/>
  <c r="I444" i="18"/>
  <c r="S444" i="18" s="1"/>
  <c r="I382" i="15"/>
  <c r="S382" i="15" s="1"/>
  <c r="I142" i="15"/>
  <c r="S142" i="15" s="1"/>
  <c r="I199" i="21"/>
  <c r="S199" i="21" s="1"/>
  <c r="I110" i="21"/>
  <c r="S110" i="21" s="1"/>
  <c r="I352" i="15"/>
  <c r="S352" i="15" s="1"/>
  <c r="I76" i="21"/>
  <c r="S76" i="21" s="1"/>
  <c r="I412" i="15"/>
  <c r="S412" i="15" s="1"/>
  <c r="I170" i="18"/>
  <c r="S170" i="18" s="1"/>
  <c r="I231" i="21"/>
  <c r="S231" i="21" s="1"/>
  <c r="I322" i="21"/>
  <c r="S322" i="21" s="1"/>
  <c r="I140" i="11"/>
  <c r="S140" i="11" s="1"/>
  <c r="S198" i="11"/>
  <c r="I199" i="11"/>
  <c r="S411" i="21"/>
  <c r="I412" i="21"/>
  <c r="I74" i="5"/>
  <c r="S73" i="5"/>
  <c r="S351" i="11"/>
  <c r="I352" i="11"/>
  <c r="S108" i="18"/>
  <c r="I109" i="18"/>
  <c r="S321" i="11"/>
  <c r="I322" i="11"/>
  <c r="I141" i="21"/>
  <c r="S140" i="21"/>
  <c r="Q381" i="21"/>
  <c r="Q138" i="21"/>
  <c r="Q229" i="21"/>
  <c r="Q321" i="21"/>
  <c r="Q75" i="21"/>
  <c r="Q411" i="21"/>
  <c r="Q168" i="21"/>
  <c r="Q11" i="21"/>
  <c r="Q260" i="21"/>
  <c r="Q351" i="21"/>
  <c r="Q107" i="21"/>
  <c r="Q442" i="21"/>
  <c r="Q198" i="21"/>
  <c r="Q291" i="21"/>
  <c r="Q43" i="21"/>
  <c r="Q381" i="18"/>
  <c r="Q138" i="18"/>
  <c r="Q229" i="18"/>
  <c r="Q321" i="18"/>
  <c r="Q75" i="18"/>
  <c r="Q411" i="18"/>
  <c r="Q168" i="18"/>
  <c r="Q11" i="18"/>
  <c r="Q260" i="18"/>
  <c r="Q351" i="18"/>
  <c r="Q107" i="18"/>
  <c r="Q442" i="18"/>
  <c r="Q198" i="18"/>
  <c r="Q291" i="18"/>
  <c r="Q43" i="18"/>
  <c r="Q12" i="5"/>
  <c r="Q44" i="5"/>
  <c r="Q76" i="5"/>
  <c r="Q108" i="5"/>
  <c r="Q442" i="11"/>
  <c r="Q198" i="11"/>
  <c r="Q291" i="11"/>
  <c r="Q381" i="11"/>
  <c r="Q138" i="11"/>
  <c r="Q229" i="11"/>
  <c r="Q321" i="11"/>
  <c r="Q411" i="11"/>
  <c r="Q168" i="11"/>
  <c r="Q260" i="11"/>
  <c r="Q351" i="11"/>
  <c r="Q381" i="15"/>
  <c r="Q138" i="15"/>
  <c r="Q229" i="15"/>
  <c r="Q321" i="15"/>
  <c r="Q75" i="15"/>
  <c r="Q411" i="15"/>
  <c r="Q168" i="15"/>
  <c r="Q11" i="15"/>
  <c r="Q260" i="15"/>
  <c r="Q351" i="15"/>
  <c r="Q107" i="15"/>
  <c r="Q442" i="15"/>
  <c r="Q198" i="15"/>
  <c r="Q291" i="15"/>
  <c r="Q43" i="15"/>
  <c r="Q43" i="11"/>
  <c r="Q75" i="11"/>
  <c r="Q11" i="11"/>
  <c r="Q107" i="11"/>
  <c r="I444" i="21"/>
  <c r="S444" i="21" s="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S292" i="21" s="1"/>
  <c r="O420" i="21"/>
  <c r="N452" i="21"/>
  <c r="O452" i="21" s="1"/>
  <c r="I262" i="21"/>
  <c r="S262" i="21" s="1"/>
  <c r="N330" i="21"/>
  <c r="O298" i="21"/>
  <c r="N261" i="21"/>
  <c r="O229" i="21"/>
  <c r="I354" i="21"/>
  <c r="S354" i="21" s="1"/>
  <c r="I170" i="21"/>
  <c r="S170" i="21" s="1"/>
  <c r="N305" i="21"/>
  <c r="O305" i="21" s="1"/>
  <c r="O273" i="21"/>
  <c r="I11" i="21"/>
  <c r="S11" i="21" s="1"/>
  <c r="N233" i="21"/>
  <c r="O201" i="21"/>
  <c r="N239" i="21"/>
  <c r="O207" i="21"/>
  <c r="I45" i="21"/>
  <c r="S45" i="21" s="1"/>
  <c r="N422" i="21"/>
  <c r="O390" i="21"/>
  <c r="N264" i="21"/>
  <c r="O232" i="21"/>
  <c r="N243" i="18"/>
  <c r="O243" i="18" s="1"/>
  <c r="O211" i="18"/>
  <c r="N240" i="18"/>
  <c r="O208" i="18"/>
  <c r="I383" i="18"/>
  <c r="S383" i="18" s="1"/>
  <c r="I322" i="18"/>
  <c r="S322" i="18" s="1"/>
  <c r="N239" i="18"/>
  <c r="O207" i="18"/>
  <c r="N267" i="18"/>
  <c r="O235" i="18"/>
  <c r="I199" i="18"/>
  <c r="S199" i="18" s="1"/>
  <c r="O355" i="18"/>
  <c r="N387" i="18"/>
  <c r="N447" i="18"/>
  <c r="O447" i="18" s="1"/>
  <c r="O415" i="18"/>
  <c r="N233" i="18"/>
  <c r="O201" i="18"/>
  <c r="I261" i="18"/>
  <c r="S261" i="18" s="1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S46" i="18" s="1"/>
  <c r="I13" i="18"/>
  <c r="S13" i="18" s="1"/>
  <c r="I143" i="18"/>
  <c r="S143" i="18" s="1"/>
  <c r="I413" i="18"/>
  <c r="S413" i="18" s="1"/>
  <c r="N391" i="15"/>
  <c r="O359" i="15"/>
  <c r="N325" i="15"/>
  <c r="O293" i="15"/>
  <c r="I292" i="15"/>
  <c r="S292" i="15" s="1"/>
  <c r="N419" i="15"/>
  <c r="O387" i="15"/>
  <c r="N328" i="15"/>
  <c r="O296" i="15"/>
  <c r="I77" i="15"/>
  <c r="S77" i="15" s="1"/>
  <c r="I230" i="15"/>
  <c r="S230" i="15" s="1"/>
  <c r="N266" i="15"/>
  <c r="O234" i="15"/>
  <c r="N454" i="15"/>
  <c r="O454" i="15" s="1"/>
  <c r="O422" i="15"/>
  <c r="N238" i="15"/>
  <c r="O206" i="15"/>
  <c r="I12" i="15"/>
  <c r="S12" i="15" s="1"/>
  <c r="N305" i="15"/>
  <c r="O305" i="15" s="1"/>
  <c r="O273" i="15"/>
  <c r="N239" i="15"/>
  <c r="O207" i="15"/>
  <c r="I108" i="15"/>
  <c r="S108" i="15" s="1"/>
  <c r="N356" i="15"/>
  <c r="O324" i="15"/>
  <c r="N300" i="15"/>
  <c r="O268" i="15"/>
  <c r="N274" i="15"/>
  <c r="O274" i="15" s="1"/>
  <c r="O242" i="15"/>
  <c r="I45" i="15"/>
  <c r="S45" i="15" s="1"/>
  <c r="N333" i="15"/>
  <c r="O301" i="15"/>
  <c r="I200" i="15"/>
  <c r="S200" i="15" s="1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S444" i="11" s="1"/>
  <c r="I413" i="11"/>
  <c r="S413" i="11" s="1"/>
  <c r="I383" i="11"/>
  <c r="S383" i="11" s="1"/>
  <c r="I261" i="11"/>
  <c r="S261" i="11" s="1"/>
  <c r="I293" i="11"/>
  <c r="S293" i="11" s="1"/>
  <c r="I232" i="11"/>
  <c r="S232" i="11" s="1"/>
  <c r="I170" i="11"/>
  <c r="S170" i="11" s="1"/>
  <c r="I76" i="11"/>
  <c r="S76" i="11" s="1"/>
  <c r="I45" i="11"/>
  <c r="S45" i="11" s="1"/>
  <c r="I108" i="11"/>
  <c r="S108" i="11" s="1"/>
  <c r="I13" i="11"/>
  <c r="S12" i="11"/>
  <c r="O77" i="5"/>
  <c r="O12" i="5"/>
  <c r="O47" i="5"/>
  <c r="I386" i="21" l="1"/>
  <c r="S386" i="21" s="1"/>
  <c r="I444" i="15"/>
  <c r="S444" i="15" s="1"/>
  <c r="I353" i="18"/>
  <c r="S353" i="18" s="1"/>
  <c r="I262" i="15"/>
  <c r="S262" i="15" s="1"/>
  <c r="I293" i="18"/>
  <c r="S293" i="18" s="1"/>
  <c r="I233" i="18"/>
  <c r="S233" i="18" s="1"/>
  <c r="I78" i="18"/>
  <c r="S78" i="18" s="1"/>
  <c r="I170" i="15"/>
  <c r="S170" i="15" s="1"/>
  <c r="N357" i="18"/>
  <c r="O357" i="18" s="1"/>
  <c r="I323" i="15"/>
  <c r="S323" i="15" s="1"/>
  <c r="I383" i="15"/>
  <c r="S383" i="15" s="1"/>
  <c r="I445" i="18"/>
  <c r="S445" i="18" s="1"/>
  <c r="I111" i="21"/>
  <c r="S111" i="21" s="1"/>
  <c r="I143" i="15"/>
  <c r="S143" i="15" s="1"/>
  <c r="I200" i="21"/>
  <c r="S200" i="21" s="1"/>
  <c r="I77" i="21"/>
  <c r="S77" i="21" s="1"/>
  <c r="I353" i="15"/>
  <c r="S353" i="15" s="1"/>
  <c r="I413" i="15"/>
  <c r="S413" i="15" s="1"/>
  <c r="I171" i="18"/>
  <c r="S171" i="18" s="1"/>
  <c r="I141" i="11"/>
  <c r="S141" i="11" s="1"/>
  <c r="I232" i="21"/>
  <c r="I323" i="21"/>
  <c r="S323" i="21" s="1"/>
  <c r="S199" i="11"/>
  <c r="I200" i="11"/>
  <c r="S109" i="18"/>
  <c r="I110" i="18"/>
  <c r="S352" i="11"/>
  <c r="I353" i="11"/>
  <c r="S322" i="11"/>
  <c r="I323" i="11"/>
  <c r="I75" i="5"/>
  <c r="S74" i="5"/>
  <c r="S141" i="21"/>
  <c r="I142" i="21"/>
  <c r="S412" i="21"/>
  <c r="I413" i="21"/>
  <c r="Q230" i="21"/>
  <c r="Q322" i="21"/>
  <c r="Q76" i="21"/>
  <c r="Q412" i="21"/>
  <c r="Q169" i="21"/>
  <c r="Q12" i="21"/>
  <c r="Q261" i="21"/>
  <c r="Q352" i="21"/>
  <c r="Q108" i="21"/>
  <c r="Q443" i="21"/>
  <c r="Q199" i="21"/>
  <c r="Q292" i="21"/>
  <c r="Q44" i="21"/>
  <c r="Q382" i="21"/>
  <c r="Q139" i="21"/>
  <c r="Q230" i="18"/>
  <c r="Q322" i="18"/>
  <c r="Q76" i="18"/>
  <c r="Q412" i="18"/>
  <c r="Q169" i="18"/>
  <c r="Q12" i="18"/>
  <c r="Q261" i="18"/>
  <c r="Q352" i="18"/>
  <c r="Q108" i="18"/>
  <c r="Q443" i="18"/>
  <c r="Q199" i="18"/>
  <c r="Q292" i="18"/>
  <c r="Q44" i="18"/>
  <c r="Q382" i="18"/>
  <c r="Q139" i="18"/>
  <c r="Q13" i="5"/>
  <c r="Q45" i="5"/>
  <c r="Q77" i="5"/>
  <c r="Q109" i="5"/>
  <c r="Q352" i="11"/>
  <c r="Q443" i="11"/>
  <c r="Q199" i="11"/>
  <c r="Q292" i="11"/>
  <c r="Q382" i="11"/>
  <c r="Q139" i="11"/>
  <c r="Q230" i="11"/>
  <c r="Q322" i="11"/>
  <c r="Q412" i="11"/>
  <c r="Q169" i="11"/>
  <c r="Q261" i="11"/>
  <c r="Q230" i="15"/>
  <c r="Q322" i="15"/>
  <c r="Q76" i="15"/>
  <c r="Q412" i="15"/>
  <c r="Q169" i="15"/>
  <c r="Q12" i="15"/>
  <c r="Q261" i="15"/>
  <c r="Q352" i="15"/>
  <c r="Q108" i="15"/>
  <c r="Q443" i="15"/>
  <c r="Q199" i="15"/>
  <c r="Q292" i="15"/>
  <c r="Q44" i="15"/>
  <c r="Q382" i="15"/>
  <c r="Q139" i="15"/>
  <c r="Q76" i="11"/>
  <c r="Q12" i="11"/>
  <c r="Q108" i="11"/>
  <c r="Q44" i="1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S355" i="21" s="1"/>
  <c r="I263" i="21"/>
  <c r="S263" i="21" s="1"/>
  <c r="N296" i="21"/>
  <c r="O264" i="21"/>
  <c r="I445" i="21"/>
  <c r="S445" i="21" s="1"/>
  <c r="I171" i="21"/>
  <c r="S171" i="21" s="1"/>
  <c r="N365" i="21"/>
  <c r="O365" i="21" s="1"/>
  <c r="O333" i="21"/>
  <c r="N265" i="21"/>
  <c r="O233" i="21"/>
  <c r="N327" i="21"/>
  <c r="O295" i="21"/>
  <c r="I46" i="21"/>
  <c r="S46" i="21" s="1"/>
  <c r="I12" i="21"/>
  <c r="S12" i="21" s="1"/>
  <c r="I293" i="21"/>
  <c r="S293" i="21" s="1"/>
  <c r="I144" i="18"/>
  <c r="S144" i="18" s="1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S14" i="18" s="1"/>
  <c r="N262" i="18"/>
  <c r="O230" i="18"/>
  <c r="I47" i="18"/>
  <c r="S47" i="18" s="1"/>
  <c r="I323" i="18"/>
  <c r="S323" i="18" s="1"/>
  <c r="I384" i="18"/>
  <c r="S384" i="18" s="1"/>
  <c r="N418" i="18"/>
  <c r="O386" i="18"/>
  <c r="I262" i="18"/>
  <c r="S262" i="18" s="1"/>
  <c r="I414" i="18"/>
  <c r="S414" i="18" s="1"/>
  <c r="I200" i="18"/>
  <c r="S200" i="18" s="1"/>
  <c r="I78" i="15"/>
  <c r="S78" i="15" s="1"/>
  <c r="N451" i="15"/>
  <c r="O451" i="15" s="1"/>
  <c r="O419" i="15"/>
  <c r="I201" i="15"/>
  <c r="S201" i="15" s="1"/>
  <c r="I13" i="15"/>
  <c r="S13" i="15" s="1"/>
  <c r="N271" i="15"/>
  <c r="O239" i="15"/>
  <c r="O266" i="15"/>
  <c r="N298" i="15"/>
  <c r="N332" i="15"/>
  <c r="O300" i="15"/>
  <c r="I231" i="15"/>
  <c r="S231" i="15" s="1"/>
  <c r="N265" i="15"/>
  <c r="O233" i="15"/>
  <c r="N357" i="15"/>
  <c r="O325" i="15"/>
  <c r="I46" i="15"/>
  <c r="S46" i="15" s="1"/>
  <c r="N360" i="15"/>
  <c r="O328" i="15"/>
  <c r="I293" i="15"/>
  <c r="S293" i="15" s="1"/>
  <c r="I109" i="15"/>
  <c r="S109" i="15" s="1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S445" i="11" s="1"/>
  <c r="I414" i="11"/>
  <c r="S414" i="11" s="1"/>
  <c r="I384" i="11"/>
  <c r="S384" i="11" s="1"/>
  <c r="I262" i="11"/>
  <c r="S262" i="11" s="1"/>
  <c r="I294" i="11"/>
  <c r="S294" i="11" s="1"/>
  <c r="I233" i="11"/>
  <c r="S233" i="11" s="1"/>
  <c r="I171" i="11"/>
  <c r="S171" i="11" s="1"/>
  <c r="I46" i="11"/>
  <c r="S46" i="11" s="1"/>
  <c r="S13" i="11"/>
  <c r="I14" i="11"/>
  <c r="I77" i="11"/>
  <c r="S77" i="11" s="1"/>
  <c r="I109" i="11"/>
  <c r="S109" i="11" s="1"/>
  <c r="O78" i="5"/>
  <c r="O13" i="5"/>
  <c r="O48" i="5"/>
  <c r="I445" i="15" l="1"/>
  <c r="S445" i="15" s="1"/>
  <c r="I387" i="21"/>
  <c r="S387" i="21" s="1"/>
  <c r="I354" i="18"/>
  <c r="S354" i="18" s="1"/>
  <c r="I263" i="15"/>
  <c r="S263" i="15" s="1"/>
  <c r="I294" i="18"/>
  <c r="S294" i="18" s="1"/>
  <c r="I234" i="18"/>
  <c r="S234" i="18" s="1"/>
  <c r="N389" i="18"/>
  <c r="O389" i="18" s="1"/>
  <c r="I79" i="18"/>
  <c r="S79" i="18" s="1"/>
  <c r="I171" i="15"/>
  <c r="S171" i="15" s="1"/>
  <c r="I112" i="21"/>
  <c r="S112" i="21" s="1"/>
  <c r="I324" i="15"/>
  <c r="S324" i="15" s="1"/>
  <c r="I384" i="15"/>
  <c r="S384" i="15" s="1"/>
  <c r="I446" i="18"/>
  <c r="S446" i="18" s="1"/>
  <c r="I144" i="15"/>
  <c r="S144" i="15" s="1"/>
  <c r="I414" i="15"/>
  <c r="S414" i="15" s="1"/>
  <c r="I201" i="21"/>
  <c r="S201" i="21" s="1"/>
  <c r="I78" i="21"/>
  <c r="S78" i="21" s="1"/>
  <c r="I354" i="15"/>
  <c r="S354" i="15" s="1"/>
  <c r="I142" i="11"/>
  <c r="S142" i="11" s="1"/>
  <c r="I172" i="18"/>
  <c r="S172" i="18" s="1"/>
  <c r="I324" i="21"/>
  <c r="S232" i="21"/>
  <c r="I233" i="21"/>
  <c r="S200" i="11"/>
  <c r="I201" i="11"/>
  <c r="S323" i="11"/>
  <c r="I324" i="11"/>
  <c r="S142" i="21"/>
  <c r="I143" i="21"/>
  <c r="I76" i="5"/>
  <c r="S75" i="5"/>
  <c r="S413" i="21"/>
  <c r="I414" i="21"/>
  <c r="S353" i="11"/>
  <c r="I354" i="11"/>
  <c r="S110" i="18"/>
  <c r="I111" i="18"/>
  <c r="Q323" i="21"/>
  <c r="Q77" i="21"/>
  <c r="Q413" i="21"/>
  <c r="Q170" i="21"/>
  <c r="Q13" i="21"/>
  <c r="Q262" i="21"/>
  <c r="Q353" i="21"/>
  <c r="Q109" i="21"/>
  <c r="Q444" i="21"/>
  <c r="Q200" i="21"/>
  <c r="Q293" i="21"/>
  <c r="Q45" i="21"/>
  <c r="Q383" i="21"/>
  <c r="Q140" i="21"/>
  <c r="Q231" i="21"/>
  <c r="Q323" i="18"/>
  <c r="Q77" i="18"/>
  <c r="Q413" i="18"/>
  <c r="Q170" i="18"/>
  <c r="Q13" i="18"/>
  <c r="Q262" i="18"/>
  <c r="Q353" i="18"/>
  <c r="Q109" i="18"/>
  <c r="Q444" i="18"/>
  <c r="Q200" i="18"/>
  <c r="Q293" i="18"/>
  <c r="Q45" i="18"/>
  <c r="Q383" i="18"/>
  <c r="Q140" i="18"/>
  <c r="Q231" i="18"/>
  <c r="Q14" i="5"/>
  <c r="Q110" i="5"/>
  <c r="Q46" i="5"/>
  <c r="Q78" i="5"/>
  <c r="Q262" i="11"/>
  <c r="Q353" i="11"/>
  <c r="Q444" i="11"/>
  <c r="Q200" i="11"/>
  <c r="Q293" i="11"/>
  <c r="Q383" i="11"/>
  <c r="Q140" i="11"/>
  <c r="Q231" i="11"/>
  <c r="Q323" i="11"/>
  <c r="Q413" i="11"/>
  <c r="Q170" i="11"/>
  <c r="Q323" i="15"/>
  <c r="Q77" i="15"/>
  <c r="Q413" i="15"/>
  <c r="Q170" i="15"/>
  <c r="Q13" i="15"/>
  <c r="Q262" i="15"/>
  <c r="Q353" i="15"/>
  <c r="Q109" i="15"/>
  <c r="Q444" i="15"/>
  <c r="Q200" i="15"/>
  <c r="Q293" i="15"/>
  <c r="Q45" i="15"/>
  <c r="Q383" i="15"/>
  <c r="Q140" i="15"/>
  <c r="Q231" i="15"/>
  <c r="Q77" i="11"/>
  <c r="Q13" i="11"/>
  <c r="Q109" i="11"/>
  <c r="Q45" i="11"/>
  <c r="I356" i="21"/>
  <c r="S356" i="21" s="1"/>
  <c r="I13" i="21"/>
  <c r="S13" i="21" s="1"/>
  <c r="N359" i="21"/>
  <c r="O327" i="21"/>
  <c r="I172" i="21"/>
  <c r="S172" i="21" s="1"/>
  <c r="I294" i="21"/>
  <c r="S294" i="21" s="1"/>
  <c r="N297" i="21"/>
  <c r="O265" i="21"/>
  <c r="N394" i="21"/>
  <c r="O394" i="21" s="1"/>
  <c r="O362" i="21"/>
  <c r="N325" i="21"/>
  <c r="O293" i="21"/>
  <c r="I47" i="21"/>
  <c r="S47" i="21" s="1"/>
  <c r="N302" i="21"/>
  <c r="O270" i="21"/>
  <c r="N328" i="21"/>
  <c r="O296" i="21"/>
  <c r="I264" i="21"/>
  <c r="S264" i="21" s="1"/>
  <c r="N303" i="21"/>
  <c r="O271" i="21"/>
  <c r="I446" i="21"/>
  <c r="S446" i="21" s="1"/>
  <c r="I263" i="18"/>
  <c r="S263" i="18" s="1"/>
  <c r="I324" i="18"/>
  <c r="S324" i="18" s="1"/>
  <c r="I15" i="18"/>
  <c r="S15" i="18" s="1"/>
  <c r="O266" i="18"/>
  <c r="N298" i="18"/>
  <c r="N304" i="18"/>
  <c r="O304" i="18" s="1"/>
  <c r="O272" i="18"/>
  <c r="I48" i="18"/>
  <c r="S48" i="18" s="1"/>
  <c r="N327" i="18"/>
  <c r="O295" i="18"/>
  <c r="N297" i="18"/>
  <c r="O265" i="18"/>
  <c r="N303" i="18"/>
  <c r="O271" i="18"/>
  <c r="I145" i="18"/>
  <c r="S145" i="18" s="1"/>
  <c r="N294" i="18"/>
  <c r="O262" i="18"/>
  <c r="N451" i="18"/>
  <c r="O451" i="18" s="1"/>
  <c r="O419" i="18"/>
  <c r="I201" i="18"/>
  <c r="S201" i="18" s="1"/>
  <c r="O269" i="18"/>
  <c r="N301" i="18"/>
  <c r="I415" i="18"/>
  <c r="S415" i="18" s="1"/>
  <c r="I385" i="18"/>
  <c r="S385" i="18" s="1"/>
  <c r="N450" i="18"/>
  <c r="O450" i="18" s="1"/>
  <c r="O418" i="18"/>
  <c r="N331" i="18"/>
  <c r="O299" i="18"/>
  <c r="I232" i="15"/>
  <c r="S232" i="15" s="1"/>
  <c r="N330" i="15"/>
  <c r="O298" i="15"/>
  <c r="O271" i="15"/>
  <c r="N303" i="15"/>
  <c r="I110" i="15"/>
  <c r="S110" i="15" s="1"/>
  <c r="I47" i="15"/>
  <c r="S47" i="15" s="1"/>
  <c r="I14" i="15"/>
  <c r="S14" i="15" s="1"/>
  <c r="O357" i="15"/>
  <c r="N389" i="15"/>
  <c r="N455" i="15"/>
  <c r="O455" i="15" s="1"/>
  <c r="O423" i="15"/>
  <c r="I294" i="15"/>
  <c r="S294" i="15" s="1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S79" i="15" s="1"/>
  <c r="I202" i="15"/>
  <c r="S202" i="15" s="1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S446" i="11" s="1"/>
  <c r="I415" i="11"/>
  <c r="S415" i="11" s="1"/>
  <c r="I385" i="11"/>
  <c r="S385" i="11" s="1"/>
  <c r="I263" i="11"/>
  <c r="S263" i="11" s="1"/>
  <c r="I295" i="11"/>
  <c r="S295" i="11" s="1"/>
  <c r="I234" i="11"/>
  <c r="S234" i="11" s="1"/>
  <c r="I172" i="11"/>
  <c r="S172" i="11" s="1"/>
  <c r="I110" i="11"/>
  <c r="S110" i="11" s="1"/>
  <c r="I47" i="11"/>
  <c r="S47" i="11" s="1"/>
  <c r="S14" i="11"/>
  <c r="I15" i="11"/>
  <c r="I78" i="11"/>
  <c r="S78" i="11" s="1"/>
  <c r="O79" i="5"/>
  <c r="O14" i="5"/>
  <c r="O49" i="5"/>
  <c r="I446" i="15" l="1"/>
  <c r="S446" i="15" s="1"/>
  <c r="I355" i="18"/>
  <c r="S355" i="18" s="1"/>
  <c r="I388" i="21"/>
  <c r="S388" i="21" s="1"/>
  <c r="I264" i="15"/>
  <c r="S264" i="15" s="1"/>
  <c r="I295" i="18"/>
  <c r="S295" i="18" s="1"/>
  <c r="N421" i="18"/>
  <c r="O421" i="18" s="1"/>
  <c r="I235" i="18"/>
  <c r="S235" i="18" s="1"/>
  <c r="I172" i="15"/>
  <c r="S172" i="15" s="1"/>
  <c r="I80" i="18"/>
  <c r="S80" i="18" s="1"/>
  <c r="I325" i="15"/>
  <c r="S325" i="15" s="1"/>
  <c r="I113" i="21"/>
  <c r="S113" i="21" s="1"/>
  <c r="I447" i="18"/>
  <c r="S447" i="18" s="1"/>
  <c r="I385" i="15"/>
  <c r="S385" i="15" s="1"/>
  <c r="I145" i="15"/>
  <c r="S145" i="15" s="1"/>
  <c r="I415" i="15"/>
  <c r="S415" i="15" s="1"/>
  <c r="I143" i="11"/>
  <c r="S143" i="11" s="1"/>
  <c r="I355" i="15"/>
  <c r="S355" i="15" s="1"/>
  <c r="I79" i="21"/>
  <c r="S79" i="21" s="1"/>
  <c r="I202" i="21"/>
  <c r="S202" i="21" s="1"/>
  <c r="I173" i="18"/>
  <c r="S173" i="18" s="1"/>
  <c r="S233" i="21"/>
  <c r="I234" i="21"/>
  <c r="S324" i="21"/>
  <c r="I325" i="21"/>
  <c r="S201" i="11"/>
  <c r="I202" i="11"/>
  <c r="S324" i="11"/>
  <c r="I325" i="11"/>
  <c r="S143" i="21"/>
  <c r="I144" i="21"/>
  <c r="S111" i="18"/>
  <c r="I112" i="18"/>
  <c r="S414" i="21"/>
  <c r="I415" i="21"/>
  <c r="S354" i="11"/>
  <c r="I355" i="11"/>
  <c r="I77" i="5"/>
  <c r="S76" i="5"/>
  <c r="Q414" i="21"/>
  <c r="Q171" i="21"/>
  <c r="Q14" i="21"/>
  <c r="Q263" i="21"/>
  <c r="Q354" i="21"/>
  <c r="Q110" i="21"/>
  <c r="Q445" i="21"/>
  <c r="Q201" i="21"/>
  <c r="Q294" i="21"/>
  <c r="Q46" i="21"/>
  <c r="Q384" i="21"/>
  <c r="Q141" i="21"/>
  <c r="Q232" i="21"/>
  <c r="Q324" i="21"/>
  <c r="Q78" i="21"/>
  <c r="Q414" i="18"/>
  <c r="Q171" i="18"/>
  <c r="Q14" i="18"/>
  <c r="Q263" i="18"/>
  <c r="Q354" i="18"/>
  <c r="Q110" i="18"/>
  <c r="Q445" i="18"/>
  <c r="Q201" i="18"/>
  <c r="Q294" i="18"/>
  <c r="Q46" i="18"/>
  <c r="Q384" i="18"/>
  <c r="Q141" i="18"/>
  <c r="Q232" i="18"/>
  <c r="Q324" i="18"/>
  <c r="Q78" i="18"/>
  <c r="Q15" i="5"/>
  <c r="Q111" i="5"/>
  <c r="Q47" i="5"/>
  <c r="Q79" i="5"/>
  <c r="Q414" i="11"/>
  <c r="Q171" i="11"/>
  <c r="Q263" i="11"/>
  <c r="Q354" i="11"/>
  <c r="Q445" i="11"/>
  <c r="Q201" i="11"/>
  <c r="Q294" i="11"/>
  <c r="Q384" i="11"/>
  <c r="Q141" i="11"/>
  <c r="Q232" i="11"/>
  <c r="Q324" i="11"/>
  <c r="Q414" i="15"/>
  <c r="Q171" i="15"/>
  <c r="Q14" i="15"/>
  <c r="Q263" i="15"/>
  <c r="Q354" i="15"/>
  <c r="Q110" i="15"/>
  <c r="Q445" i="15"/>
  <c r="Q201" i="15"/>
  <c r="Q294" i="15"/>
  <c r="Q46" i="15"/>
  <c r="Q384" i="15"/>
  <c r="Q141" i="15"/>
  <c r="Q232" i="15"/>
  <c r="Q324" i="15"/>
  <c r="Q78" i="15"/>
  <c r="Q78" i="11"/>
  <c r="Q14" i="11"/>
  <c r="Q110" i="11"/>
  <c r="Q46" i="11"/>
  <c r="N329" i="21"/>
  <c r="O297" i="21"/>
  <c r="I14" i="21"/>
  <c r="S14" i="21" s="1"/>
  <c r="N335" i="21"/>
  <c r="O335" i="21" s="1"/>
  <c r="O303" i="21"/>
  <c r="N334" i="21"/>
  <c r="O334" i="21" s="1"/>
  <c r="O302" i="21"/>
  <c r="I48" i="21"/>
  <c r="S48" i="21" s="1"/>
  <c r="I265" i="21"/>
  <c r="S265" i="21" s="1"/>
  <c r="I173" i="21"/>
  <c r="S173" i="21" s="1"/>
  <c r="I447" i="21"/>
  <c r="S447" i="21" s="1"/>
  <c r="I295" i="21"/>
  <c r="S295" i="21" s="1"/>
  <c r="N360" i="21"/>
  <c r="O328" i="21"/>
  <c r="N357" i="21"/>
  <c r="O325" i="21"/>
  <c r="N391" i="21"/>
  <c r="O359" i="21"/>
  <c r="I357" i="21"/>
  <c r="S357" i="21" s="1"/>
  <c r="I146" i="18"/>
  <c r="S146" i="18" s="1"/>
  <c r="N363" i="18"/>
  <c r="O331" i="18"/>
  <c r="N330" i="18"/>
  <c r="O298" i="18"/>
  <c r="I16" i="18"/>
  <c r="S16" i="18" s="1"/>
  <c r="I386" i="18"/>
  <c r="S386" i="18" s="1"/>
  <c r="I264" i="18"/>
  <c r="S264" i="18" s="1"/>
  <c r="I202" i="18"/>
  <c r="S202" i="18" s="1"/>
  <c r="N335" i="18"/>
  <c r="O335" i="18" s="1"/>
  <c r="O303" i="18"/>
  <c r="I416" i="18"/>
  <c r="S416" i="18" s="1"/>
  <c r="N329" i="18"/>
  <c r="O297" i="18"/>
  <c r="N359" i="18"/>
  <c r="O327" i="18"/>
  <c r="N333" i="18"/>
  <c r="O301" i="18"/>
  <c r="I325" i="18"/>
  <c r="S325" i="18" s="1"/>
  <c r="N326" i="18"/>
  <c r="O294" i="18"/>
  <c r="I49" i="18"/>
  <c r="S49" i="18" s="1"/>
  <c r="I80" i="15"/>
  <c r="S80" i="15" s="1"/>
  <c r="N421" i="15"/>
  <c r="O389" i="15"/>
  <c r="I203" i="15"/>
  <c r="S203" i="15" s="1"/>
  <c r="N424" i="15"/>
  <c r="O392" i="15"/>
  <c r="I48" i="15"/>
  <c r="S48" i="15" s="1"/>
  <c r="N335" i="15"/>
  <c r="O335" i="15" s="1"/>
  <c r="O303" i="15"/>
  <c r="I15" i="15"/>
  <c r="S15" i="15" s="1"/>
  <c r="N452" i="15"/>
  <c r="O452" i="15" s="1"/>
  <c r="O420" i="15"/>
  <c r="N334" i="15"/>
  <c r="O334" i="15" s="1"/>
  <c r="O302" i="15"/>
  <c r="I295" i="15"/>
  <c r="S295" i="15" s="1"/>
  <c r="N329" i="15"/>
  <c r="O297" i="15"/>
  <c r="N362" i="15"/>
  <c r="O330" i="15"/>
  <c r="I111" i="15"/>
  <c r="S111" i="15" s="1"/>
  <c r="I233" i="15"/>
  <c r="S233" i="15" s="1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S447" i="11" s="1"/>
  <c r="I416" i="11"/>
  <c r="S416" i="11" s="1"/>
  <c r="I386" i="11"/>
  <c r="S386" i="11" s="1"/>
  <c r="I264" i="11"/>
  <c r="S264" i="11" s="1"/>
  <c r="I296" i="11"/>
  <c r="S296" i="11" s="1"/>
  <c r="I235" i="11"/>
  <c r="S235" i="11" s="1"/>
  <c r="I173" i="11"/>
  <c r="S173" i="11" s="1"/>
  <c r="I79" i="11"/>
  <c r="S79" i="11" s="1"/>
  <c r="I48" i="11"/>
  <c r="S48" i="11" s="1"/>
  <c r="I16" i="11"/>
  <c r="S15" i="11"/>
  <c r="I111" i="11"/>
  <c r="S111" i="11" s="1"/>
  <c r="O80" i="5"/>
  <c r="O15" i="5"/>
  <c r="O50" i="5"/>
  <c r="I447" i="15" l="1"/>
  <c r="S447" i="15" s="1"/>
  <c r="I356" i="18"/>
  <c r="S356" i="18" s="1"/>
  <c r="I265" i="15"/>
  <c r="S265" i="15" s="1"/>
  <c r="I389" i="21"/>
  <c r="S389" i="21" s="1"/>
  <c r="I296" i="18"/>
  <c r="S296" i="18" s="1"/>
  <c r="N453" i="18"/>
  <c r="O453" i="18" s="1"/>
  <c r="I173" i="15"/>
  <c r="S173" i="15" s="1"/>
  <c r="I236" i="18"/>
  <c r="S236" i="18" s="1"/>
  <c r="I81" i="18"/>
  <c r="S81" i="18" s="1"/>
  <c r="I326" i="15"/>
  <c r="S326" i="15" s="1"/>
  <c r="I114" i="21"/>
  <c r="S114" i="21" s="1"/>
  <c r="I448" i="18"/>
  <c r="S448" i="18" s="1"/>
  <c r="I386" i="15"/>
  <c r="S386" i="15" s="1"/>
  <c r="I146" i="15"/>
  <c r="S146" i="15" s="1"/>
  <c r="I416" i="15"/>
  <c r="S416" i="15" s="1"/>
  <c r="I144" i="11"/>
  <c r="S144" i="11" s="1"/>
  <c r="I356" i="15"/>
  <c r="S356" i="15" s="1"/>
  <c r="I80" i="21"/>
  <c r="S80" i="21" s="1"/>
  <c r="I174" i="18"/>
  <c r="S174" i="18" s="1"/>
  <c r="I203" i="21"/>
  <c r="S203" i="21" s="1"/>
  <c r="S325" i="21"/>
  <c r="I326" i="21"/>
  <c r="S234" i="21"/>
  <c r="I235" i="21"/>
  <c r="S202" i="11"/>
  <c r="I203" i="11"/>
  <c r="S355" i="11"/>
  <c r="I356" i="11"/>
  <c r="S144" i="21"/>
  <c r="I145" i="21"/>
  <c r="S415" i="21"/>
  <c r="I416" i="21"/>
  <c r="S325" i="11"/>
  <c r="I326" i="11"/>
  <c r="S112" i="18"/>
  <c r="I113" i="18"/>
  <c r="I78" i="5"/>
  <c r="S77" i="5"/>
  <c r="Q264" i="21"/>
  <c r="Q355" i="21"/>
  <c r="Q111" i="21"/>
  <c r="Q446" i="21"/>
  <c r="Q202" i="21"/>
  <c r="Q295" i="21"/>
  <c r="Q47" i="21"/>
  <c r="Q385" i="21"/>
  <c r="Q142" i="21"/>
  <c r="Q233" i="21"/>
  <c r="Q325" i="21"/>
  <c r="Q79" i="21"/>
  <c r="Q415" i="21"/>
  <c r="Q172" i="21"/>
  <c r="Q15" i="21"/>
  <c r="Q264" i="18"/>
  <c r="Q355" i="18"/>
  <c r="Q111" i="18"/>
  <c r="Q446" i="18"/>
  <c r="Q202" i="18"/>
  <c r="Q295" i="18"/>
  <c r="Q47" i="18"/>
  <c r="Q385" i="18"/>
  <c r="Q142" i="18"/>
  <c r="Q233" i="18"/>
  <c r="Q325" i="18"/>
  <c r="Q79" i="18"/>
  <c r="Q415" i="18"/>
  <c r="Q172" i="18"/>
  <c r="Q15" i="18"/>
  <c r="Q16" i="5"/>
  <c r="Q112" i="5"/>
  <c r="Q48" i="5"/>
  <c r="Q80" i="5"/>
  <c r="Q325" i="11"/>
  <c r="Q415" i="11"/>
  <c r="Q172" i="11"/>
  <c r="Q264" i="11"/>
  <c r="Q355" i="11"/>
  <c r="Q446" i="11"/>
  <c r="Q202" i="11"/>
  <c r="Q295" i="11"/>
  <c r="Q385" i="11"/>
  <c r="Q142" i="11"/>
  <c r="Q233" i="11"/>
  <c r="Q264" i="15"/>
  <c r="Q355" i="15"/>
  <c r="Q111" i="15"/>
  <c r="Q446" i="15"/>
  <c r="Q202" i="15"/>
  <c r="Q295" i="15"/>
  <c r="Q47" i="15"/>
  <c r="Q385" i="15"/>
  <c r="Q142" i="15"/>
  <c r="Q233" i="15"/>
  <c r="Q325" i="15"/>
  <c r="Q79" i="15"/>
  <c r="Q415" i="15"/>
  <c r="Q172" i="15"/>
  <c r="Q15" i="15"/>
  <c r="Q15" i="11"/>
  <c r="Q111" i="11"/>
  <c r="Q47" i="11"/>
  <c r="Q79" i="11"/>
  <c r="N423" i="21"/>
  <c r="O391" i="21"/>
  <c r="N389" i="21"/>
  <c r="O357" i="21"/>
  <c r="I15" i="21"/>
  <c r="S15" i="21" s="1"/>
  <c r="I358" i="21"/>
  <c r="S358" i="21" s="1"/>
  <c r="N361" i="21"/>
  <c r="O329" i="21"/>
  <c r="I266" i="21"/>
  <c r="S266" i="21" s="1"/>
  <c r="I296" i="21"/>
  <c r="S296" i="21" s="1"/>
  <c r="I174" i="21"/>
  <c r="S174" i="21" s="1"/>
  <c r="I49" i="21"/>
  <c r="S49" i="21" s="1"/>
  <c r="N392" i="21"/>
  <c r="O360" i="21"/>
  <c r="I448" i="21"/>
  <c r="S448" i="21" s="1"/>
  <c r="I387" i="18"/>
  <c r="S387" i="18" s="1"/>
  <c r="N358" i="18"/>
  <c r="O326" i="18"/>
  <c r="N365" i="18"/>
  <c r="O365" i="18" s="1"/>
  <c r="O333" i="18"/>
  <c r="N362" i="18"/>
  <c r="O330" i="18"/>
  <c r="N391" i="18"/>
  <c r="O359" i="18"/>
  <c r="I50" i="18"/>
  <c r="S50" i="18" s="1"/>
  <c r="N361" i="18"/>
  <c r="O329" i="18"/>
  <c r="I203" i="18"/>
  <c r="S203" i="18" s="1"/>
  <c r="I326" i="18"/>
  <c r="S326" i="18" s="1"/>
  <c r="N395" i="18"/>
  <c r="O395" i="18" s="1"/>
  <c r="O363" i="18"/>
  <c r="I265" i="18"/>
  <c r="S265" i="18" s="1"/>
  <c r="I147" i="18"/>
  <c r="S147" i="18" s="1"/>
  <c r="I417" i="18"/>
  <c r="S417" i="18" s="1"/>
  <c r="I17" i="18"/>
  <c r="S17" i="18" s="1"/>
  <c r="I16" i="15"/>
  <c r="S16" i="15" s="1"/>
  <c r="N456" i="15"/>
  <c r="O456" i="15" s="1"/>
  <c r="O424" i="15"/>
  <c r="N394" i="15"/>
  <c r="O394" i="15" s="1"/>
  <c r="O362" i="15"/>
  <c r="I112" i="15"/>
  <c r="S112" i="15" s="1"/>
  <c r="N361" i="15"/>
  <c r="O329" i="15"/>
  <c r="I204" i="15"/>
  <c r="S204" i="15" s="1"/>
  <c r="I234" i="15"/>
  <c r="S234" i="15" s="1"/>
  <c r="I49" i="15"/>
  <c r="S49" i="15" s="1"/>
  <c r="I296" i="15"/>
  <c r="S296" i="15" s="1"/>
  <c r="I81" i="15"/>
  <c r="S81" i="15" s="1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S448" i="11" s="1"/>
  <c r="I417" i="11"/>
  <c r="S417" i="11" s="1"/>
  <c r="I387" i="11"/>
  <c r="S387" i="11" s="1"/>
  <c r="I265" i="11"/>
  <c r="S265" i="11" s="1"/>
  <c r="I297" i="11"/>
  <c r="S297" i="11" s="1"/>
  <c r="I236" i="11"/>
  <c r="S236" i="11" s="1"/>
  <c r="I174" i="11"/>
  <c r="S174" i="11" s="1"/>
  <c r="I112" i="11"/>
  <c r="S112" i="11" s="1"/>
  <c r="S16" i="11"/>
  <c r="I17" i="11"/>
  <c r="I49" i="11"/>
  <c r="S49" i="11" s="1"/>
  <c r="I80" i="11"/>
  <c r="S80" i="11" s="1"/>
  <c r="O81" i="5"/>
  <c r="O16" i="5"/>
  <c r="O51" i="5"/>
  <c r="I448" i="15" l="1"/>
  <c r="S448" i="15" s="1"/>
  <c r="I357" i="18"/>
  <c r="S357" i="18" s="1"/>
  <c r="I266" i="15"/>
  <c r="S266" i="15" s="1"/>
  <c r="I390" i="21"/>
  <c r="S390" i="21" s="1"/>
  <c r="I297" i="18"/>
  <c r="S297" i="18" s="1"/>
  <c r="I174" i="15"/>
  <c r="S174" i="15" s="1"/>
  <c r="I115" i="21"/>
  <c r="S115" i="21" s="1"/>
  <c r="I237" i="18"/>
  <c r="S237" i="18" s="1"/>
  <c r="I82" i="18"/>
  <c r="S82" i="18" s="1"/>
  <c r="I387" i="15"/>
  <c r="S387" i="15" s="1"/>
  <c r="I327" i="15"/>
  <c r="S327" i="15" s="1"/>
  <c r="I449" i="18"/>
  <c r="S449" i="18" s="1"/>
  <c r="I147" i="15"/>
  <c r="S147" i="15" s="1"/>
  <c r="I417" i="15"/>
  <c r="S417" i="15" s="1"/>
  <c r="I145" i="11"/>
  <c r="S145" i="11" s="1"/>
  <c r="I357" i="15"/>
  <c r="S357" i="15" s="1"/>
  <c r="I175" i="18"/>
  <c r="S175" i="18" s="1"/>
  <c r="I81" i="21"/>
  <c r="S81" i="21" s="1"/>
  <c r="I204" i="21"/>
  <c r="S204" i="21" s="1"/>
  <c r="S235" i="21"/>
  <c r="I236" i="21"/>
  <c r="S326" i="21"/>
  <c r="I327" i="21"/>
  <c r="S203" i="11"/>
  <c r="I204" i="11"/>
  <c r="I79" i="5"/>
  <c r="S78" i="5"/>
  <c r="S113" i="18"/>
  <c r="I114" i="18"/>
  <c r="S326" i="11"/>
  <c r="I327" i="11"/>
  <c r="S416" i="21"/>
  <c r="I417" i="21"/>
  <c r="S145" i="21"/>
  <c r="I146" i="21"/>
  <c r="S356" i="11"/>
  <c r="I357" i="11"/>
  <c r="Q356" i="21"/>
  <c r="Q112" i="21"/>
  <c r="Q447" i="21"/>
  <c r="Q203" i="21"/>
  <c r="Q296" i="21"/>
  <c r="Q48" i="21"/>
  <c r="Q386" i="21"/>
  <c r="Q143" i="21"/>
  <c r="Q234" i="21"/>
  <c r="Q326" i="21"/>
  <c r="Q80" i="21"/>
  <c r="Q416" i="21"/>
  <c r="Q173" i="21"/>
  <c r="Q16" i="21"/>
  <c r="Q265" i="21"/>
  <c r="Q356" i="18"/>
  <c r="Q112" i="18"/>
  <c r="Q447" i="18"/>
  <c r="Q203" i="18"/>
  <c r="Q296" i="18"/>
  <c r="Q48" i="18"/>
  <c r="Q386" i="18"/>
  <c r="Q143" i="18"/>
  <c r="Q234" i="18"/>
  <c r="Q326" i="18"/>
  <c r="Q80" i="18"/>
  <c r="Q416" i="18"/>
  <c r="Q173" i="18"/>
  <c r="Q16" i="18"/>
  <c r="Q265" i="18"/>
  <c r="Q17" i="5"/>
  <c r="Q81" i="5"/>
  <c r="Q113" i="5"/>
  <c r="Q49" i="5"/>
  <c r="Q234" i="11"/>
  <c r="Q326" i="11"/>
  <c r="Q416" i="11"/>
  <c r="Q173" i="11"/>
  <c r="Q265" i="11"/>
  <c r="Q356" i="11"/>
  <c r="Q447" i="11"/>
  <c r="Q203" i="11"/>
  <c r="Q296" i="11"/>
  <c r="Q386" i="11"/>
  <c r="Q143" i="11"/>
  <c r="Q356" i="15"/>
  <c r="Q112" i="15"/>
  <c r="Q447" i="15"/>
  <c r="Q203" i="15"/>
  <c r="Q296" i="15"/>
  <c r="Q48" i="15"/>
  <c r="Q386" i="15"/>
  <c r="Q143" i="15"/>
  <c r="Q234" i="15"/>
  <c r="Q326" i="15"/>
  <c r="Q80" i="15"/>
  <c r="Q416" i="15"/>
  <c r="Q173" i="15"/>
  <c r="Q16" i="15"/>
  <c r="Q265" i="15"/>
  <c r="Q112" i="11"/>
  <c r="Q48" i="11"/>
  <c r="Q80" i="11"/>
  <c r="Q16" i="11"/>
  <c r="I267" i="21"/>
  <c r="S267" i="21" s="1"/>
  <c r="N393" i="21"/>
  <c r="O361" i="21"/>
  <c r="I16" i="21"/>
  <c r="S16" i="21" s="1"/>
  <c r="N421" i="21"/>
  <c r="O389" i="21"/>
  <c r="I175" i="21"/>
  <c r="S175" i="21" s="1"/>
  <c r="I297" i="21"/>
  <c r="S297" i="21" s="1"/>
  <c r="N424" i="21"/>
  <c r="O392" i="21"/>
  <c r="I359" i="21"/>
  <c r="S359" i="21" s="1"/>
  <c r="I449" i="21"/>
  <c r="S449" i="21" s="1"/>
  <c r="I50" i="21"/>
  <c r="S50" i="21" s="1"/>
  <c r="N455" i="21"/>
  <c r="O455" i="21" s="1"/>
  <c r="O423" i="21"/>
  <c r="I388" i="18"/>
  <c r="S388" i="18" s="1"/>
  <c r="I204" i="18"/>
  <c r="S204" i="18" s="1"/>
  <c r="I51" i="18"/>
  <c r="S51" i="18" s="1"/>
  <c r="N390" i="18"/>
  <c r="O358" i="18"/>
  <c r="I327" i="18"/>
  <c r="S327" i="18" s="1"/>
  <c r="I266" i="18"/>
  <c r="S266" i="18" s="1"/>
  <c r="I18" i="18"/>
  <c r="S18" i="18" s="1"/>
  <c r="I148" i="18"/>
  <c r="S148" i="18" s="1"/>
  <c r="N394" i="18"/>
  <c r="O394" i="18" s="1"/>
  <c r="O362" i="18"/>
  <c r="I418" i="18"/>
  <c r="S418" i="18" s="1"/>
  <c r="N393" i="18"/>
  <c r="O361" i="18"/>
  <c r="N423" i="18"/>
  <c r="O391" i="18"/>
  <c r="I50" i="15"/>
  <c r="S50" i="15" s="1"/>
  <c r="I235" i="15"/>
  <c r="S235" i="15" s="1"/>
  <c r="N393" i="15"/>
  <c r="O361" i="15"/>
  <c r="I82" i="15"/>
  <c r="S82" i="15" s="1"/>
  <c r="I297" i="15"/>
  <c r="S297" i="15" s="1"/>
  <c r="I205" i="15"/>
  <c r="S205" i="15" s="1"/>
  <c r="I113" i="15"/>
  <c r="S113" i="15" s="1"/>
  <c r="I17" i="15"/>
  <c r="S17" i="15" s="1"/>
  <c r="N392" i="11"/>
  <c r="O360" i="11"/>
  <c r="N394" i="11"/>
  <c r="O394" i="11" s="1"/>
  <c r="O362" i="11"/>
  <c r="N389" i="11"/>
  <c r="O357" i="11"/>
  <c r="N395" i="11"/>
  <c r="O395" i="11" s="1"/>
  <c r="O363" i="11"/>
  <c r="I449" i="11"/>
  <c r="S449" i="11" s="1"/>
  <c r="I418" i="11"/>
  <c r="S418" i="11" s="1"/>
  <c r="I388" i="11"/>
  <c r="S388" i="11" s="1"/>
  <c r="I266" i="11"/>
  <c r="S266" i="11" s="1"/>
  <c r="I298" i="11"/>
  <c r="S298" i="11" s="1"/>
  <c r="I237" i="11"/>
  <c r="S237" i="11" s="1"/>
  <c r="I175" i="11"/>
  <c r="S175" i="11" s="1"/>
  <c r="I113" i="11"/>
  <c r="S113" i="11" s="1"/>
  <c r="I18" i="11"/>
  <c r="S17" i="11"/>
  <c r="I81" i="11"/>
  <c r="S81" i="11" s="1"/>
  <c r="I50" i="11"/>
  <c r="S50" i="11" s="1"/>
  <c r="O82" i="5"/>
  <c r="O17" i="5"/>
  <c r="O52" i="5"/>
  <c r="I449" i="15" l="1"/>
  <c r="S449" i="15" s="1"/>
  <c r="I358" i="18"/>
  <c r="S358" i="18" s="1"/>
  <c r="I267" i="15"/>
  <c r="S267" i="15" s="1"/>
  <c r="I391" i="21"/>
  <c r="S391" i="21" s="1"/>
  <c r="I298" i="18"/>
  <c r="S298" i="18" s="1"/>
  <c r="I175" i="15"/>
  <c r="S175" i="15" s="1"/>
  <c r="I116" i="21"/>
  <c r="S116" i="21" s="1"/>
  <c r="I238" i="18"/>
  <c r="S238" i="18" s="1"/>
  <c r="I450" i="18"/>
  <c r="S450" i="18" s="1"/>
  <c r="I388" i="15"/>
  <c r="S388" i="15" s="1"/>
  <c r="I83" i="18"/>
  <c r="S83" i="18" s="1"/>
  <c r="I328" i="15"/>
  <c r="S328" i="15" s="1"/>
  <c r="I148" i="15"/>
  <c r="S148" i="15" s="1"/>
  <c r="I418" i="15"/>
  <c r="S418" i="15" s="1"/>
  <c r="I146" i="11"/>
  <c r="S146" i="11" s="1"/>
  <c r="I358" i="15"/>
  <c r="S358" i="15" s="1"/>
  <c r="I205" i="21"/>
  <c r="S205" i="21" s="1"/>
  <c r="I176" i="18"/>
  <c r="S176" i="18" s="1"/>
  <c r="I82" i="21"/>
  <c r="S82" i="21" s="1"/>
  <c r="S327" i="21"/>
  <c r="I328" i="21"/>
  <c r="S236" i="21"/>
  <c r="I237" i="21"/>
  <c r="S204" i="11"/>
  <c r="I205" i="11"/>
  <c r="S327" i="11"/>
  <c r="I328" i="11"/>
  <c r="S114" i="18"/>
  <c r="I115" i="18"/>
  <c r="I80" i="5"/>
  <c r="S79" i="5"/>
  <c r="S357" i="11"/>
  <c r="I358" i="11"/>
  <c r="S146" i="21"/>
  <c r="I147" i="21"/>
  <c r="S417" i="21"/>
  <c r="I418" i="21"/>
  <c r="Q448" i="21"/>
  <c r="Q204" i="21"/>
  <c r="Q297" i="21"/>
  <c r="Q49" i="21"/>
  <c r="Q387" i="21"/>
  <c r="Q144" i="21"/>
  <c r="Q235" i="21"/>
  <c r="Q327" i="21"/>
  <c r="Q81" i="21"/>
  <c r="Q417" i="21"/>
  <c r="Q174" i="21"/>
  <c r="Q17" i="21"/>
  <c r="Q266" i="21"/>
  <c r="Q357" i="21"/>
  <c r="Q113" i="21"/>
  <c r="Q448" i="18"/>
  <c r="Q204" i="18"/>
  <c r="Q297" i="18"/>
  <c r="Q49" i="18"/>
  <c r="Q387" i="18"/>
  <c r="Q144" i="18"/>
  <c r="Q235" i="18"/>
  <c r="Q327" i="18"/>
  <c r="Q81" i="18"/>
  <c r="Q417" i="18"/>
  <c r="Q174" i="18"/>
  <c r="Q17" i="18"/>
  <c r="Q266" i="18"/>
  <c r="Q357" i="18"/>
  <c r="Q113" i="18"/>
  <c r="Q18" i="5"/>
  <c r="Q82" i="5"/>
  <c r="Q114" i="5"/>
  <c r="Q50" i="5"/>
  <c r="Q387" i="11"/>
  <c r="Q144" i="11"/>
  <c r="Q235" i="11"/>
  <c r="Q327" i="11"/>
  <c r="Q417" i="11"/>
  <c r="Q174" i="11"/>
  <c r="Q266" i="11"/>
  <c r="Q357" i="11"/>
  <c r="Q448" i="11"/>
  <c r="Q204" i="11"/>
  <c r="Q297" i="11"/>
  <c r="Q448" i="15"/>
  <c r="Q204" i="15"/>
  <c r="Q297" i="15"/>
  <c r="Q49" i="15"/>
  <c r="Q387" i="15"/>
  <c r="Q144" i="15"/>
  <c r="Q235" i="15"/>
  <c r="Q327" i="15"/>
  <c r="Q81" i="15"/>
  <c r="Q417" i="15"/>
  <c r="Q174" i="15"/>
  <c r="Q17" i="15"/>
  <c r="Q266" i="15"/>
  <c r="Q357" i="15"/>
  <c r="Q113" i="15"/>
  <c r="Q113" i="11"/>
  <c r="Q49" i="11"/>
  <c r="Q81" i="11"/>
  <c r="Q17" i="11"/>
  <c r="I51" i="21"/>
  <c r="S51" i="21" s="1"/>
  <c r="I360" i="21"/>
  <c r="S360" i="21" s="1"/>
  <c r="I450" i="21"/>
  <c r="S450" i="21" s="1"/>
  <c r="N453" i="21"/>
  <c r="O453" i="21" s="1"/>
  <c r="O421" i="21"/>
  <c r="I268" i="21"/>
  <c r="S268" i="21" s="1"/>
  <c r="N425" i="21"/>
  <c r="O425" i="21" s="1"/>
  <c r="O393" i="21"/>
  <c r="I176" i="21"/>
  <c r="S176" i="21" s="1"/>
  <c r="I298" i="21"/>
  <c r="S298" i="21" s="1"/>
  <c r="N456" i="21"/>
  <c r="O456" i="21" s="1"/>
  <c r="O424" i="21"/>
  <c r="I17" i="21"/>
  <c r="S17" i="21" s="1"/>
  <c r="N425" i="18"/>
  <c r="O425" i="18" s="1"/>
  <c r="O393" i="18"/>
  <c r="I52" i="18"/>
  <c r="S52" i="18" s="1"/>
  <c r="I389" i="18"/>
  <c r="S389" i="18" s="1"/>
  <c r="N455" i="18"/>
  <c r="O455" i="18" s="1"/>
  <c r="O423" i="18"/>
  <c r="I267" i="18"/>
  <c r="S267" i="18" s="1"/>
  <c r="I328" i="18"/>
  <c r="S328" i="18" s="1"/>
  <c r="I419" i="18"/>
  <c r="S419" i="18" s="1"/>
  <c r="I149" i="18"/>
  <c r="S149" i="18" s="1"/>
  <c r="I19" i="18"/>
  <c r="S19" i="18" s="1"/>
  <c r="N422" i="18"/>
  <c r="O390" i="18"/>
  <c r="I205" i="18"/>
  <c r="S205" i="18" s="1"/>
  <c r="I114" i="15"/>
  <c r="S114" i="15" s="1"/>
  <c r="I236" i="15"/>
  <c r="S236" i="15" s="1"/>
  <c r="I298" i="15"/>
  <c r="S298" i="15" s="1"/>
  <c r="N425" i="15"/>
  <c r="O425" i="15" s="1"/>
  <c r="O393" i="15"/>
  <c r="I83" i="15"/>
  <c r="S83" i="15" s="1"/>
  <c r="I18" i="15"/>
  <c r="S18" i="15" s="1"/>
  <c r="I206" i="15"/>
  <c r="S206" i="15" s="1"/>
  <c r="I51" i="15"/>
  <c r="S51" i="15" s="1"/>
  <c r="N421" i="11"/>
  <c r="O389" i="11"/>
  <c r="N424" i="11"/>
  <c r="O392" i="11"/>
  <c r="I450" i="11"/>
  <c r="S450" i="11" s="1"/>
  <c r="I419" i="11"/>
  <c r="S419" i="11" s="1"/>
  <c r="I389" i="11"/>
  <c r="S389" i="11" s="1"/>
  <c r="I267" i="11"/>
  <c r="S267" i="11" s="1"/>
  <c r="I299" i="11"/>
  <c r="S299" i="11" s="1"/>
  <c r="I238" i="11"/>
  <c r="S238" i="11" s="1"/>
  <c r="I176" i="11"/>
  <c r="S176" i="11" s="1"/>
  <c r="I114" i="11"/>
  <c r="S114" i="11" s="1"/>
  <c r="I82" i="11"/>
  <c r="S82" i="11" s="1"/>
  <c r="S18" i="11"/>
  <c r="I19" i="11"/>
  <c r="I51" i="11"/>
  <c r="S51" i="11" s="1"/>
  <c r="O83" i="5"/>
  <c r="O18" i="5"/>
  <c r="O53" i="5"/>
  <c r="I450" i="15" l="1"/>
  <c r="S450" i="15" s="1"/>
  <c r="I268" i="15"/>
  <c r="S268" i="15" s="1"/>
  <c r="I359" i="18"/>
  <c r="S359" i="18" s="1"/>
  <c r="I392" i="21"/>
  <c r="S392" i="21" s="1"/>
  <c r="I299" i="18"/>
  <c r="S299" i="18" s="1"/>
  <c r="I176" i="15"/>
  <c r="S176" i="15" s="1"/>
  <c r="I239" i="18"/>
  <c r="S239" i="18" s="1"/>
  <c r="I117" i="21"/>
  <c r="S117" i="21" s="1"/>
  <c r="I389" i="15"/>
  <c r="S389" i="15" s="1"/>
  <c r="I451" i="18"/>
  <c r="S451" i="18" s="1"/>
  <c r="I329" i="15"/>
  <c r="S329" i="15" s="1"/>
  <c r="I84" i="18"/>
  <c r="S84" i="18" s="1"/>
  <c r="I419" i="15"/>
  <c r="S419" i="15" s="1"/>
  <c r="I149" i="15"/>
  <c r="S149" i="15" s="1"/>
  <c r="I147" i="11"/>
  <c r="S147" i="11" s="1"/>
  <c r="I206" i="21"/>
  <c r="S206" i="21" s="1"/>
  <c r="I359" i="15"/>
  <c r="S359" i="15" s="1"/>
  <c r="I177" i="18"/>
  <c r="S177" i="18" s="1"/>
  <c r="I83" i="21"/>
  <c r="S83" i="21" s="1"/>
  <c r="S237" i="21"/>
  <c r="I238" i="21"/>
  <c r="S328" i="21"/>
  <c r="I329" i="21"/>
  <c r="S205" i="11"/>
  <c r="I206" i="11"/>
  <c r="S328" i="11"/>
  <c r="I329" i="11"/>
  <c r="S147" i="21"/>
  <c r="I148" i="21"/>
  <c r="S358" i="11"/>
  <c r="I359" i="11"/>
  <c r="I81" i="5"/>
  <c r="S80" i="5"/>
  <c r="S418" i="21"/>
  <c r="I419" i="21"/>
  <c r="S115" i="18"/>
  <c r="I116" i="18"/>
  <c r="Q298" i="21"/>
  <c r="Q50" i="21"/>
  <c r="Q388" i="21"/>
  <c r="Q145" i="21"/>
  <c r="Q236" i="21"/>
  <c r="Q328" i="21"/>
  <c r="Q82" i="21"/>
  <c r="Q418" i="21"/>
  <c r="Q175" i="21"/>
  <c r="Q18" i="21"/>
  <c r="Q267" i="21"/>
  <c r="Q358" i="21"/>
  <c r="Q114" i="21"/>
  <c r="Q449" i="21"/>
  <c r="Q205" i="21"/>
  <c r="Q298" i="18"/>
  <c r="Q50" i="18"/>
  <c r="Q388" i="18"/>
  <c r="Q145" i="18"/>
  <c r="Q236" i="18"/>
  <c r="Q328" i="18"/>
  <c r="Q82" i="18"/>
  <c r="Q418" i="18"/>
  <c r="Q175" i="18"/>
  <c r="Q18" i="18"/>
  <c r="Q267" i="18"/>
  <c r="Q358" i="18"/>
  <c r="Q114" i="18"/>
  <c r="Q449" i="18"/>
  <c r="Q205" i="18"/>
  <c r="Q19" i="5"/>
  <c r="Q51" i="5"/>
  <c r="Q83" i="5"/>
  <c r="Q115" i="5"/>
  <c r="Q298" i="11"/>
  <c r="Q388" i="11"/>
  <c r="Q145" i="11"/>
  <c r="Q236" i="11"/>
  <c r="Q328" i="11"/>
  <c r="Q418" i="11"/>
  <c r="Q175" i="11"/>
  <c r="Q267" i="11"/>
  <c r="Q358" i="11"/>
  <c r="Q449" i="11"/>
  <c r="Q205" i="11"/>
  <c r="Q298" i="15"/>
  <c r="Q50" i="15"/>
  <c r="Q388" i="15"/>
  <c r="Q145" i="15"/>
  <c r="Q236" i="15"/>
  <c r="Q328" i="15"/>
  <c r="Q82" i="15"/>
  <c r="Q418" i="15"/>
  <c r="Q175" i="15"/>
  <c r="Q18" i="15"/>
  <c r="Q267" i="15"/>
  <c r="Q358" i="15"/>
  <c r="Q114" i="15"/>
  <c r="Q449" i="15"/>
  <c r="Q205" i="15"/>
  <c r="Q50" i="11"/>
  <c r="Q82" i="11"/>
  <c r="Q18" i="11"/>
  <c r="Q114" i="11"/>
  <c r="I18" i="21"/>
  <c r="S18" i="21" s="1"/>
  <c r="I299" i="21"/>
  <c r="S299" i="21" s="1"/>
  <c r="I451" i="21"/>
  <c r="S451" i="21" s="1"/>
  <c r="I177" i="21"/>
  <c r="S177" i="21" s="1"/>
  <c r="I269" i="21"/>
  <c r="S269" i="21" s="1"/>
  <c r="I361" i="21"/>
  <c r="S361" i="21" s="1"/>
  <c r="I52" i="21"/>
  <c r="S52" i="21" s="1"/>
  <c r="I20" i="18"/>
  <c r="S20" i="18" s="1"/>
  <c r="I420" i="18"/>
  <c r="S420" i="18" s="1"/>
  <c r="I329" i="18"/>
  <c r="S329" i="18" s="1"/>
  <c r="I268" i="18"/>
  <c r="S268" i="18" s="1"/>
  <c r="I53" i="18"/>
  <c r="S53" i="18" s="1"/>
  <c r="N454" i="18"/>
  <c r="O454" i="18" s="1"/>
  <c r="O422" i="18"/>
  <c r="I150" i="18"/>
  <c r="S150" i="18" s="1"/>
  <c r="I390" i="18"/>
  <c r="S390" i="18" s="1"/>
  <c r="I206" i="18"/>
  <c r="S206" i="18" s="1"/>
  <c r="I19" i="15"/>
  <c r="S19" i="15" s="1"/>
  <c r="I52" i="15"/>
  <c r="S52" i="15" s="1"/>
  <c r="I115" i="15"/>
  <c r="S115" i="15" s="1"/>
  <c r="I237" i="15"/>
  <c r="S237" i="15" s="1"/>
  <c r="I299" i="15"/>
  <c r="S299" i="15" s="1"/>
  <c r="I84" i="15"/>
  <c r="S84" i="15" s="1"/>
  <c r="I207" i="15"/>
  <c r="S207" i="15" s="1"/>
  <c r="N453" i="11"/>
  <c r="O453" i="11" s="1"/>
  <c r="O421" i="11"/>
  <c r="O424" i="11"/>
  <c r="N456" i="11"/>
  <c r="O456" i="11" s="1"/>
  <c r="I451" i="11"/>
  <c r="S451" i="11" s="1"/>
  <c r="I420" i="11"/>
  <c r="S420" i="11" s="1"/>
  <c r="I390" i="11"/>
  <c r="S390" i="11" s="1"/>
  <c r="I268" i="11"/>
  <c r="S268" i="11" s="1"/>
  <c r="I300" i="11"/>
  <c r="S300" i="11" s="1"/>
  <c r="I239" i="11"/>
  <c r="S239" i="11" s="1"/>
  <c r="I177" i="11"/>
  <c r="S177" i="11" s="1"/>
  <c r="S19" i="11"/>
  <c r="I20" i="11"/>
  <c r="I83" i="11"/>
  <c r="S83" i="11" s="1"/>
  <c r="I52" i="11"/>
  <c r="S52" i="11" s="1"/>
  <c r="I115" i="11"/>
  <c r="S115" i="11" s="1"/>
  <c r="O84" i="5"/>
  <c r="O19" i="5"/>
  <c r="O54" i="5"/>
  <c r="I451" i="15" l="1"/>
  <c r="S451" i="15" s="1"/>
  <c r="I393" i="21"/>
  <c r="S393" i="21" s="1"/>
  <c r="I269" i="15"/>
  <c r="S269" i="15" s="1"/>
  <c r="I360" i="18"/>
  <c r="S360" i="18" s="1"/>
  <c r="I300" i="18"/>
  <c r="S300" i="18" s="1"/>
  <c r="I177" i="15"/>
  <c r="S177" i="15" s="1"/>
  <c r="I240" i="18"/>
  <c r="S240" i="18" s="1"/>
  <c r="I452" i="18"/>
  <c r="S452" i="18" s="1"/>
  <c r="I118" i="21"/>
  <c r="S118" i="21" s="1"/>
  <c r="I390" i="15"/>
  <c r="S390" i="15" s="1"/>
  <c r="I330" i="15"/>
  <c r="S330" i="15" s="1"/>
  <c r="I85" i="18"/>
  <c r="S85" i="18" s="1"/>
  <c r="I420" i="15"/>
  <c r="S420" i="15" s="1"/>
  <c r="I150" i="15"/>
  <c r="S150" i="15" s="1"/>
  <c r="I148" i="11"/>
  <c r="S148" i="11" s="1"/>
  <c r="I207" i="21"/>
  <c r="S207" i="21" s="1"/>
  <c r="I360" i="15"/>
  <c r="S360" i="15" s="1"/>
  <c r="I178" i="18"/>
  <c r="S178" i="18" s="1"/>
  <c r="I84" i="21"/>
  <c r="S84" i="21" s="1"/>
  <c r="S329" i="21"/>
  <c r="I330" i="21"/>
  <c r="S238" i="21"/>
  <c r="I239" i="21"/>
  <c r="S206" i="11"/>
  <c r="I207" i="11"/>
  <c r="S359" i="11"/>
  <c r="I360" i="11"/>
  <c r="S329" i="11"/>
  <c r="I330" i="11"/>
  <c r="S419" i="21"/>
  <c r="I420" i="21"/>
  <c r="S148" i="21"/>
  <c r="I149" i="21"/>
  <c r="S116" i="18"/>
  <c r="I117" i="18"/>
  <c r="I82" i="5"/>
  <c r="S81" i="5"/>
  <c r="Q389" i="21"/>
  <c r="Q146" i="21"/>
  <c r="Q237" i="21"/>
  <c r="Q329" i="21"/>
  <c r="Q83" i="21"/>
  <c r="Q419" i="21"/>
  <c r="Q176" i="21"/>
  <c r="Q19" i="21"/>
  <c r="Q268" i="21"/>
  <c r="Q359" i="21"/>
  <c r="Q115" i="21"/>
  <c r="Q450" i="21"/>
  <c r="Q206" i="21"/>
  <c r="Q299" i="21"/>
  <c r="Q51" i="21"/>
  <c r="Q389" i="18"/>
  <c r="Q146" i="18"/>
  <c r="Q237" i="18"/>
  <c r="Q329" i="18"/>
  <c r="Q83" i="18"/>
  <c r="Q419" i="18"/>
  <c r="Q176" i="18"/>
  <c r="Q19" i="18"/>
  <c r="Q268" i="18"/>
  <c r="Q359" i="18"/>
  <c r="Q115" i="18"/>
  <c r="Q450" i="18"/>
  <c r="Q206" i="18"/>
  <c r="Q299" i="18"/>
  <c r="Q51" i="18"/>
  <c r="Q20" i="5"/>
  <c r="Q52" i="5"/>
  <c r="Q84" i="5"/>
  <c r="Q116" i="5"/>
  <c r="Q450" i="11"/>
  <c r="Q206" i="11"/>
  <c r="Q299" i="11"/>
  <c r="Q389" i="11"/>
  <c r="Q146" i="11"/>
  <c r="Q237" i="11"/>
  <c r="Q329" i="11"/>
  <c r="Q419" i="11"/>
  <c r="Q176" i="11"/>
  <c r="Q268" i="11"/>
  <c r="Q359" i="11"/>
  <c r="Q389" i="15"/>
  <c r="Q146" i="15"/>
  <c r="Q237" i="15"/>
  <c r="Q329" i="15"/>
  <c r="Q83" i="15"/>
  <c r="Q419" i="15"/>
  <c r="Q176" i="15"/>
  <c r="Q19" i="15"/>
  <c r="Q268" i="15"/>
  <c r="Q359" i="15"/>
  <c r="Q115" i="15"/>
  <c r="Q450" i="15"/>
  <c r="Q206" i="15"/>
  <c r="Q299" i="15"/>
  <c r="Q51" i="15"/>
  <c r="Q51" i="11"/>
  <c r="Q83" i="11"/>
  <c r="Q19" i="11"/>
  <c r="Q115" i="11"/>
  <c r="I300" i="21"/>
  <c r="S300" i="21" s="1"/>
  <c r="I53" i="21"/>
  <c r="S53" i="21" s="1"/>
  <c r="I178" i="21"/>
  <c r="S178" i="21" s="1"/>
  <c r="I362" i="21"/>
  <c r="S362" i="21" s="1"/>
  <c r="I270" i="21"/>
  <c r="S270" i="21" s="1"/>
  <c r="I452" i="21"/>
  <c r="S452" i="21" s="1"/>
  <c r="I19" i="21"/>
  <c r="S19" i="21" s="1"/>
  <c r="I391" i="18"/>
  <c r="S391" i="18" s="1"/>
  <c r="I269" i="18"/>
  <c r="S269" i="18" s="1"/>
  <c r="I151" i="18"/>
  <c r="S151" i="18" s="1"/>
  <c r="I421" i="18"/>
  <c r="S421" i="18" s="1"/>
  <c r="I330" i="18"/>
  <c r="S330" i="18" s="1"/>
  <c r="I21" i="18"/>
  <c r="S21" i="18" s="1"/>
  <c r="I207" i="18"/>
  <c r="S207" i="18" s="1"/>
  <c r="I54" i="18"/>
  <c r="S54" i="18" s="1"/>
  <c r="I20" i="15"/>
  <c r="S20" i="15" s="1"/>
  <c r="I85" i="15"/>
  <c r="S85" i="15" s="1"/>
  <c r="I116" i="15"/>
  <c r="S116" i="15" s="1"/>
  <c r="I208" i="15"/>
  <c r="S208" i="15" s="1"/>
  <c r="I300" i="15"/>
  <c r="S300" i="15" s="1"/>
  <c r="I238" i="15"/>
  <c r="S238" i="15" s="1"/>
  <c r="I53" i="15"/>
  <c r="S53" i="15" s="1"/>
  <c r="I452" i="11"/>
  <c r="S452" i="11" s="1"/>
  <c r="I421" i="11"/>
  <c r="S421" i="11" s="1"/>
  <c r="I391" i="11"/>
  <c r="S391" i="11" s="1"/>
  <c r="I269" i="11"/>
  <c r="S269" i="11" s="1"/>
  <c r="I301" i="11"/>
  <c r="S301" i="11" s="1"/>
  <c r="I240" i="11"/>
  <c r="S240" i="11" s="1"/>
  <c r="I178" i="11"/>
  <c r="S178" i="11" s="1"/>
  <c r="I53" i="11"/>
  <c r="S53" i="11" s="1"/>
  <c r="I116" i="11"/>
  <c r="S116" i="11" s="1"/>
  <c r="I21" i="11"/>
  <c r="S20" i="11"/>
  <c r="I84" i="11"/>
  <c r="S84" i="11" s="1"/>
  <c r="O85" i="5"/>
  <c r="O20" i="5"/>
  <c r="O55" i="5"/>
  <c r="I452" i="15" l="1"/>
  <c r="S452" i="15" s="1"/>
  <c r="I394" i="21"/>
  <c r="S394" i="21" s="1"/>
  <c r="I270" i="15"/>
  <c r="S270" i="15" s="1"/>
  <c r="I301" i="18"/>
  <c r="S301" i="18" s="1"/>
  <c r="I361" i="18"/>
  <c r="S361" i="18" s="1"/>
  <c r="I178" i="15"/>
  <c r="S178" i="15" s="1"/>
  <c r="I241" i="18"/>
  <c r="S241" i="18" s="1"/>
  <c r="I119" i="21"/>
  <c r="S119" i="21" s="1"/>
  <c r="I453" i="18"/>
  <c r="S453" i="18" s="1"/>
  <c r="I391" i="15"/>
  <c r="S391" i="15" s="1"/>
  <c r="I331" i="15"/>
  <c r="S331" i="15" s="1"/>
  <c r="I149" i="11"/>
  <c r="S149" i="11" s="1"/>
  <c r="I86" i="18"/>
  <c r="S86" i="18" s="1"/>
  <c r="I421" i="15"/>
  <c r="S421" i="15" s="1"/>
  <c r="I151" i="15"/>
  <c r="S151" i="15" s="1"/>
  <c r="I361" i="15"/>
  <c r="S361" i="15" s="1"/>
  <c r="I208" i="21"/>
  <c r="S208" i="21" s="1"/>
  <c r="I179" i="18"/>
  <c r="S179" i="18" s="1"/>
  <c r="I85" i="21"/>
  <c r="S85" i="21" s="1"/>
  <c r="S239" i="21"/>
  <c r="I240" i="21"/>
  <c r="S330" i="21"/>
  <c r="I331" i="21"/>
  <c r="S207" i="11"/>
  <c r="I208" i="11"/>
  <c r="S330" i="11"/>
  <c r="I331" i="11"/>
  <c r="S117" i="18"/>
  <c r="I118" i="18"/>
  <c r="S360" i="11"/>
  <c r="I361" i="11"/>
  <c r="S420" i="21"/>
  <c r="I421" i="21"/>
  <c r="I83" i="5"/>
  <c r="S82" i="5"/>
  <c r="S149" i="21"/>
  <c r="I150" i="21"/>
  <c r="Q238" i="21"/>
  <c r="Q330" i="21"/>
  <c r="Q84" i="21"/>
  <c r="Q420" i="21"/>
  <c r="Q177" i="21"/>
  <c r="Q20" i="21"/>
  <c r="Q269" i="21"/>
  <c r="Q360" i="21"/>
  <c r="Q116" i="21"/>
  <c r="Q451" i="21"/>
  <c r="Q207" i="21"/>
  <c r="Q300" i="21"/>
  <c r="Q52" i="21"/>
  <c r="Q390" i="21"/>
  <c r="Q147" i="21"/>
  <c r="Q238" i="18"/>
  <c r="Q330" i="18"/>
  <c r="Q84" i="18"/>
  <c r="Q420" i="18"/>
  <c r="Q177" i="18"/>
  <c r="Q20" i="18"/>
  <c r="Q269" i="18"/>
  <c r="Q360" i="18"/>
  <c r="Q116" i="18"/>
  <c r="Q451" i="18"/>
  <c r="Q207" i="18"/>
  <c r="Q300" i="18"/>
  <c r="Q52" i="18"/>
  <c r="Q390" i="18"/>
  <c r="Q147" i="18"/>
  <c r="Q21" i="5"/>
  <c r="Q53" i="5"/>
  <c r="Q85" i="5"/>
  <c r="Q117" i="5"/>
  <c r="Q360" i="11"/>
  <c r="Q451" i="11"/>
  <c r="Q207" i="11"/>
  <c r="Q300" i="11"/>
  <c r="Q390" i="11"/>
  <c r="Q147" i="11"/>
  <c r="Q238" i="11"/>
  <c r="Q330" i="11"/>
  <c r="Q420" i="11"/>
  <c r="Q177" i="11"/>
  <c r="Q269" i="11"/>
  <c r="Q238" i="15"/>
  <c r="Q330" i="15"/>
  <c r="Q84" i="15"/>
  <c r="Q420" i="15"/>
  <c r="Q177" i="15"/>
  <c r="Q20" i="15"/>
  <c r="Q269" i="15"/>
  <c r="Q360" i="15"/>
  <c r="Q116" i="15"/>
  <c r="Q451" i="15"/>
  <c r="Q207" i="15"/>
  <c r="Q300" i="15"/>
  <c r="Q52" i="15"/>
  <c r="Q390" i="15"/>
  <c r="Q147" i="15"/>
  <c r="Q84" i="11"/>
  <c r="Q20" i="11"/>
  <c r="Q116" i="11"/>
  <c r="Q52" i="11"/>
  <c r="I54" i="21"/>
  <c r="S54" i="21" s="1"/>
  <c r="I301" i="21"/>
  <c r="S301" i="21" s="1"/>
  <c r="I271" i="21"/>
  <c r="S271" i="21" s="1"/>
  <c r="I20" i="21"/>
  <c r="S20" i="21" s="1"/>
  <c r="I453" i="21"/>
  <c r="S453" i="21" s="1"/>
  <c r="I363" i="21"/>
  <c r="S363" i="21" s="1"/>
  <c r="I179" i="21"/>
  <c r="S179" i="21" s="1"/>
  <c r="I208" i="18"/>
  <c r="S208" i="18" s="1"/>
  <c r="I152" i="18"/>
  <c r="S152" i="18" s="1"/>
  <c r="I331" i="18"/>
  <c r="S331" i="18" s="1"/>
  <c r="I270" i="18"/>
  <c r="S270" i="18" s="1"/>
  <c r="I55" i="18"/>
  <c r="S55" i="18" s="1"/>
  <c r="I22" i="18"/>
  <c r="S22" i="18" s="1"/>
  <c r="I422" i="18"/>
  <c r="S422" i="18" s="1"/>
  <c r="I392" i="18"/>
  <c r="S392" i="18" s="1"/>
  <c r="I117" i="15"/>
  <c r="S117" i="15" s="1"/>
  <c r="I239" i="15"/>
  <c r="S239" i="15" s="1"/>
  <c r="I209" i="15"/>
  <c r="S209" i="15" s="1"/>
  <c r="I54" i="15"/>
  <c r="S54" i="15" s="1"/>
  <c r="I301" i="15"/>
  <c r="S301" i="15" s="1"/>
  <c r="I86" i="15"/>
  <c r="S86" i="15" s="1"/>
  <c r="I21" i="15"/>
  <c r="S21" i="15" s="1"/>
  <c r="I453" i="11"/>
  <c r="S453" i="11" s="1"/>
  <c r="I422" i="11"/>
  <c r="S422" i="11" s="1"/>
  <c r="I392" i="11"/>
  <c r="S392" i="11" s="1"/>
  <c r="I270" i="11"/>
  <c r="S270" i="11" s="1"/>
  <c r="I302" i="11"/>
  <c r="S302" i="11" s="1"/>
  <c r="I241" i="11"/>
  <c r="S241" i="11" s="1"/>
  <c r="I179" i="11"/>
  <c r="S179" i="11" s="1"/>
  <c r="I54" i="11"/>
  <c r="S54" i="11" s="1"/>
  <c r="I22" i="11"/>
  <c r="S21" i="11"/>
  <c r="I85" i="11"/>
  <c r="S85" i="11" s="1"/>
  <c r="I117" i="11"/>
  <c r="S117" i="11" s="1"/>
  <c r="O86" i="5"/>
  <c r="O21" i="5"/>
  <c r="O56" i="5"/>
  <c r="O57" i="5"/>
  <c r="I453" i="15" l="1"/>
  <c r="S453" i="15" s="1"/>
  <c r="I271" i="15"/>
  <c r="S271" i="15" s="1"/>
  <c r="I395" i="21"/>
  <c r="S395" i="21" s="1"/>
  <c r="I362" i="18"/>
  <c r="S362" i="18" s="1"/>
  <c r="I302" i="18"/>
  <c r="S302" i="18" s="1"/>
  <c r="I179" i="15"/>
  <c r="S179" i="15" s="1"/>
  <c r="I242" i="18"/>
  <c r="S242" i="18" s="1"/>
  <c r="I120" i="21"/>
  <c r="S120" i="21" s="1"/>
  <c r="I392" i="15"/>
  <c r="S392" i="15" s="1"/>
  <c r="I454" i="18"/>
  <c r="S454" i="18" s="1"/>
  <c r="I332" i="15"/>
  <c r="S332" i="15" s="1"/>
  <c r="I150" i="11"/>
  <c r="S150" i="11" s="1"/>
  <c r="I87" i="18"/>
  <c r="S87" i="18" s="1"/>
  <c r="I422" i="15"/>
  <c r="S422" i="15" s="1"/>
  <c r="I362" i="15"/>
  <c r="S362" i="15" s="1"/>
  <c r="I152" i="15"/>
  <c r="S152" i="15" s="1"/>
  <c r="I180" i="18"/>
  <c r="S180" i="18" s="1"/>
  <c r="I209" i="21"/>
  <c r="S209" i="21" s="1"/>
  <c r="I86" i="21"/>
  <c r="S86" i="21" s="1"/>
  <c r="S331" i="21"/>
  <c r="I332" i="21"/>
  <c r="S240" i="21"/>
  <c r="I241" i="21"/>
  <c r="S208" i="11"/>
  <c r="I209" i="11"/>
  <c r="I84" i="5"/>
  <c r="S83" i="5"/>
  <c r="S361" i="11"/>
  <c r="I362" i="11"/>
  <c r="S421" i="21"/>
  <c r="I422" i="21"/>
  <c r="S331" i="11"/>
  <c r="I332" i="11"/>
  <c r="S118" i="18"/>
  <c r="I119" i="18"/>
  <c r="S150" i="21"/>
  <c r="I151" i="21"/>
  <c r="Q331" i="21"/>
  <c r="Q85" i="21"/>
  <c r="Q421" i="21"/>
  <c r="Q178" i="21"/>
  <c r="Q21" i="21"/>
  <c r="Q270" i="21"/>
  <c r="Q361" i="21"/>
  <c r="Q117" i="21"/>
  <c r="Q452" i="21"/>
  <c r="Q208" i="21"/>
  <c r="Q301" i="21"/>
  <c r="Q53" i="21"/>
  <c r="Q391" i="21"/>
  <c r="Q148" i="21"/>
  <c r="Q239" i="21"/>
  <c r="Q331" i="18"/>
  <c r="Q85" i="18"/>
  <c r="Q421" i="18"/>
  <c r="Q178" i="18"/>
  <c r="Q21" i="18"/>
  <c r="Q270" i="18"/>
  <c r="Q361" i="18"/>
  <c r="Q117" i="18"/>
  <c r="Q452" i="18"/>
  <c r="Q208" i="18"/>
  <c r="Q301" i="18"/>
  <c r="Q53" i="18"/>
  <c r="Q391" i="18"/>
  <c r="Q148" i="18"/>
  <c r="Q239" i="18"/>
  <c r="Q22" i="5"/>
  <c r="Q118" i="5"/>
  <c r="Q54" i="5"/>
  <c r="Q86" i="5"/>
  <c r="Q270" i="11"/>
  <c r="Q361" i="11"/>
  <c r="Q452" i="11"/>
  <c r="Q208" i="11"/>
  <c r="Q301" i="11"/>
  <c r="Q391" i="11"/>
  <c r="Q148" i="11"/>
  <c r="Q239" i="11"/>
  <c r="Q331" i="11"/>
  <c r="Q421" i="11"/>
  <c r="Q178" i="11"/>
  <c r="Q331" i="15"/>
  <c r="Q85" i="15"/>
  <c r="Q421" i="15"/>
  <c r="Q178" i="15"/>
  <c r="Q21" i="15"/>
  <c r="Q270" i="15"/>
  <c r="Q361" i="15"/>
  <c r="Q117" i="15"/>
  <c r="Q452" i="15"/>
  <c r="Q208" i="15"/>
  <c r="Q301" i="15"/>
  <c r="Q53" i="15"/>
  <c r="Q391" i="15"/>
  <c r="Q148" i="15"/>
  <c r="Q239" i="15"/>
  <c r="Q85" i="11"/>
  <c r="Q21" i="11"/>
  <c r="Q117" i="11"/>
  <c r="Q53" i="11"/>
  <c r="I302" i="21"/>
  <c r="S302" i="21" s="1"/>
  <c r="I180" i="21"/>
  <c r="S180" i="21" s="1"/>
  <c r="I21" i="21"/>
  <c r="S21" i="21" s="1"/>
  <c r="I272" i="21"/>
  <c r="S272" i="21" s="1"/>
  <c r="I364" i="21"/>
  <c r="S364" i="21" s="1"/>
  <c r="I454" i="21"/>
  <c r="S454" i="21" s="1"/>
  <c r="I55" i="21"/>
  <c r="S55" i="21" s="1"/>
  <c r="I271" i="18"/>
  <c r="S271" i="18" s="1"/>
  <c r="I423" i="18"/>
  <c r="S423" i="18" s="1"/>
  <c r="I209" i="18"/>
  <c r="S209" i="18" s="1"/>
  <c r="I393" i="18"/>
  <c r="S393" i="18" s="1"/>
  <c r="I23" i="18"/>
  <c r="S23" i="18" s="1"/>
  <c r="I56" i="18"/>
  <c r="S56" i="18" s="1"/>
  <c r="I332" i="18"/>
  <c r="S332" i="18" s="1"/>
  <c r="I210" i="15"/>
  <c r="S210" i="15" s="1"/>
  <c r="I302" i="15"/>
  <c r="S302" i="15" s="1"/>
  <c r="I240" i="15"/>
  <c r="S240" i="15" s="1"/>
  <c r="I87" i="15"/>
  <c r="S87" i="15" s="1"/>
  <c r="I55" i="15"/>
  <c r="S55" i="15" s="1"/>
  <c r="I22" i="15"/>
  <c r="S22" i="15" s="1"/>
  <c r="I118" i="15"/>
  <c r="S118" i="15" s="1"/>
  <c r="I454" i="11"/>
  <c r="S454" i="11" s="1"/>
  <c r="I423" i="11"/>
  <c r="S423" i="11" s="1"/>
  <c r="I393" i="11"/>
  <c r="S393" i="11" s="1"/>
  <c r="I271" i="11"/>
  <c r="S271" i="11" s="1"/>
  <c r="I303" i="11"/>
  <c r="S303" i="11" s="1"/>
  <c r="I242" i="11"/>
  <c r="S242" i="11" s="1"/>
  <c r="I180" i="11"/>
  <c r="S180" i="11" s="1"/>
  <c r="I118" i="11"/>
  <c r="S118" i="11" s="1"/>
  <c r="I86" i="11"/>
  <c r="S86" i="11" s="1"/>
  <c r="I23" i="11"/>
  <c r="S22" i="11"/>
  <c r="I55" i="11"/>
  <c r="S55" i="11" s="1"/>
  <c r="O87" i="5"/>
  <c r="O22" i="5"/>
  <c r="I454" i="15" l="1"/>
  <c r="S454" i="15" s="1"/>
  <c r="I272" i="15"/>
  <c r="S272" i="15" s="1"/>
  <c r="I363" i="18"/>
  <c r="S363" i="18" s="1"/>
  <c r="I303" i="18"/>
  <c r="S303" i="18" s="1"/>
  <c r="I180" i="15"/>
  <c r="S180" i="15" s="1"/>
  <c r="I243" i="18"/>
  <c r="S243" i="18" s="1"/>
  <c r="I121" i="21"/>
  <c r="S121" i="21" s="1"/>
  <c r="I393" i="15"/>
  <c r="S393" i="15" s="1"/>
  <c r="I455" i="18"/>
  <c r="S455" i="18" s="1"/>
  <c r="I333" i="15"/>
  <c r="S333" i="15" s="1"/>
  <c r="I151" i="11"/>
  <c r="S151" i="11" s="1"/>
  <c r="I423" i="15"/>
  <c r="S423" i="15" s="1"/>
  <c r="I88" i="18"/>
  <c r="S88" i="18" s="1"/>
  <c r="I363" i="15"/>
  <c r="S363" i="15" s="1"/>
  <c r="I181" i="18"/>
  <c r="S181" i="18" s="1"/>
  <c r="I210" i="21"/>
  <c r="S210" i="21" s="1"/>
  <c r="I87" i="21"/>
  <c r="S87" i="21" s="1"/>
  <c r="S241" i="21"/>
  <c r="I242" i="21"/>
  <c r="S332" i="21"/>
  <c r="I333" i="21"/>
  <c r="S209" i="11"/>
  <c r="I210" i="11"/>
  <c r="S332" i="11"/>
  <c r="I333" i="11"/>
  <c r="I85" i="5"/>
  <c r="S84" i="5"/>
  <c r="S119" i="18"/>
  <c r="I120" i="18"/>
  <c r="S151" i="21"/>
  <c r="I152" i="21"/>
  <c r="S152" i="21" s="1"/>
  <c r="S422" i="21"/>
  <c r="I423" i="21"/>
  <c r="S362" i="11"/>
  <c r="I363" i="11"/>
  <c r="Q422" i="21"/>
  <c r="Q179" i="21"/>
  <c r="Q22" i="21"/>
  <c r="Q271" i="21"/>
  <c r="Q362" i="21"/>
  <c r="Q118" i="21"/>
  <c r="Q453" i="21"/>
  <c r="Q209" i="21"/>
  <c r="Q302" i="21"/>
  <c r="Q54" i="21"/>
  <c r="Q392" i="21"/>
  <c r="Q149" i="21"/>
  <c r="Q240" i="21"/>
  <c r="Q332" i="21"/>
  <c r="Q86" i="21"/>
  <c r="Q422" i="18"/>
  <c r="Q179" i="18"/>
  <c r="Q22" i="18"/>
  <c r="Q271" i="18"/>
  <c r="Q362" i="18"/>
  <c r="Q118" i="18"/>
  <c r="Q453" i="18"/>
  <c r="Q209" i="18"/>
  <c r="Q302" i="18"/>
  <c r="Q54" i="18"/>
  <c r="Q392" i="18"/>
  <c r="Q149" i="18"/>
  <c r="Q240" i="18"/>
  <c r="Q332" i="18"/>
  <c r="Q86" i="18"/>
  <c r="Q23" i="5"/>
  <c r="Q119" i="5"/>
  <c r="Q55" i="5"/>
  <c r="Q87" i="5"/>
  <c r="Q422" i="11"/>
  <c r="Q179" i="11"/>
  <c r="Q271" i="11"/>
  <c r="Q362" i="11"/>
  <c r="Q453" i="11"/>
  <c r="Q209" i="11"/>
  <c r="Q302" i="11"/>
  <c r="Q392" i="11"/>
  <c r="Q149" i="11"/>
  <c r="Q240" i="11"/>
  <c r="Q332" i="11"/>
  <c r="Q422" i="15"/>
  <c r="Q179" i="15"/>
  <c r="Q22" i="15"/>
  <c r="Q271" i="15"/>
  <c r="Q362" i="15"/>
  <c r="Q118" i="15"/>
  <c r="Q453" i="15"/>
  <c r="Q209" i="15"/>
  <c r="Q302" i="15"/>
  <c r="Q54" i="15"/>
  <c r="Q392" i="15"/>
  <c r="Q149" i="15"/>
  <c r="Q240" i="15"/>
  <c r="Q332" i="15"/>
  <c r="Q86" i="15"/>
  <c r="Q86" i="11"/>
  <c r="Q22" i="11"/>
  <c r="Q118" i="11"/>
  <c r="Q54" i="11"/>
  <c r="I365" i="21"/>
  <c r="S365" i="21" s="1"/>
  <c r="I455" i="21"/>
  <c r="S455" i="21" s="1"/>
  <c r="I273" i="21"/>
  <c r="S273" i="21" s="1"/>
  <c r="I303" i="21"/>
  <c r="S303" i="21" s="1"/>
  <c r="I22" i="21"/>
  <c r="S22" i="21" s="1"/>
  <c r="I181" i="21"/>
  <c r="S181" i="21" s="1"/>
  <c r="I56" i="21"/>
  <c r="S56" i="21" s="1"/>
  <c r="I424" i="18"/>
  <c r="S424" i="18" s="1"/>
  <c r="I272" i="18"/>
  <c r="S272" i="18" s="1"/>
  <c r="I210" i="18"/>
  <c r="S210" i="18" s="1"/>
  <c r="I24" i="18"/>
  <c r="S24" i="18" s="1"/>
  <c r="I394" i="18"/>
  <c r="S394" i="18" s="1"/>
  <c r="I333" i="18"/>
  <c r="S333" i="18" s="1"/>
  <c r="I57" i="18"/>
  <c r="S57" i="18" s="1"/>
  <c r="I119" i="15"/>
  <c r="S119" i="15" s="1"/>
  <c r="I241" i="15"/>
  <c r="S241" i="15" s="1"/>
  <c r="I88" i="15"/>
  <c r="S88" i="15" s="1"/>
  <c r="I23" i="15"/>
  <c r="S23" i="15" s="1"/>
  <c r="I56" i="15"/>
  <c r="S56" i="15" s="1"/>
  <c r="I211" i="15"/>
  <c r="S211" i="15" s="1"/>
  <c r="I303" i="15"/>
  <c r="S303" i="15" s="1"/>
  <c r="I455" i="11"/>
  <c r="S455" i="11" s="1"/>
  <c r="I424" i="11"/>
  <c r="S424" i="11" s="1"/>
  <c r="I394" i="11"/>
  <c r="S394" i="11" s="1"/>
  <c r="I272" i="11"/>
  <c r="S272" i="11" s="1"/>
  <c r="I304" i="11"/>
  <c r="S304" i="11" s="1"/>
  <c r="I243" i="11"/>
  <c r="S243" i="11" s="1"/>
  <c r="I181" i="11"/>
  <c r="S181" i="11" s="1"/>
  <c r="I87" i="11"/>
  <c r="S87" i="11" s="1"/>
  <c r="I24" i="11"/>
  <c r="S24" i="11" s="1"/>
  <c r="S23" i="11"/>
  <c r="I119" i="11"/>
  <c r="S119" i="11" s="1"/>
  <c r="I56" i="11"/>
  <c r="S56" i="11" s="1"/>
  <c r="O88" i="5"/>
  <c r="O89" i="5"/>
  <c r="O24" i="5"/>
  <c r="O23" i="5"/>
  <c r="I273" i="15" l="1"/>
  <c r="S273" i="15" s="1"/>
  <c r="I455" i="15"/>
  <c r="S455" i="15" s="1"/>
  <c r="I304" i="18"/>
  <c r="S304" i="18" s="1"/>
  <c r="I364" i="18"/>
  <c r="S364" i="18" s="1"/>
  <c r="I181" i="15"/>
  <c r="S181" i="15" s="1"/>
  <c r="I394" i="15"/>
  <c r="S394" i="15" s="1"/>
  <c r="I334" i="15"/>
  <c r="S334" i="15" s="1"/>
  <c r="I456" i="18"/>
  <c r="S456" i="18" s="1"/>
  <c r="I152" i="11"/>
  <c r="S152" i="11" s="1"/>
  <c r="I424" i="15"/>
  <c r="S424" i="15" s="1"/>
  <c r="I364" i="15"/>
  <c r="S364" i="15" s="1"/>
  <c r="I89" i="18"/>
  <c r="S89" i="18" s="1"/>
  <c r="I211" i="21"/>
  <c r="S211" i="21" s="1"/>
  <c r="I182" i="18"/>
  <c r="S182" i="18" s="1"/>
  <c r="I88" i="21"/>
  <c r="S88" i="21" s="1"/>
  <c r="S333" i="21"/>
  <c r="I334" i="21"/>
  <c r="S242" i="21"/>
  <c r="I243" i="21"/>
  <c r="S243" i="21" s="1"/>
  <c r="S210" i="11"/>
  <c r="I211" i="11"/>
  <c r="S363" i="11"/>
  <c r="I364" i="11"/>
  <c r="S423" i="21"/>
  <c r="I424" i="21"/>
  <c r="S120" i="18"/>
  <c r="I121" i="18"/>
  <c r="S121" i="18" s="1"/>
  <c r="S333" i="11"/>
  <c r="I334" i="11"/>
  <c r="I86" i="5"/>
  <c r="S85" i="5"/>
  <c r="Q272" i="21"/>
  <c r="Q363" i="21"/>
  <c r="Q119" i="21"/>
  <c r="Q454" i="21"/>
  <c r="Q210" i="21"/>
  <c r="Q303" i="21"/>
  <c r="Q55" i="21"/>
  <c r="Q393" i="21"/>
  <c r="Q150" i="21"/>
  <c r="Q241" i="21"/>
  <c r="Q333" i="21"/>
  <c r="Q87" i="21"/>
  <c r="Q423" i="21"/>
  <c r="Q180" i="21"/>
  <c r="Q23" i="21"/>
  <c r="Q272" i="18"/>
  <c r="Q363" i="18"/>
  <c r="Q119" i="18"/>
  <c r="Q454" i="18"/>
  <c r="Q210" i="18"/>
  <c r="Q303" i="18"/>
  <c r="Q55" i="18"/>
  <c r="Q393" i="18"/>
  <c r="Q150" i="18"/>
  <c r="Q241" i="18"/>
  <c r="Q333" i="18"/>
  <c r="Q87" i="18"/>
  <c r="Q423" i="18"/>
  <c r="Q180" i="18"/>
  <c r="Q23" i="18"/>
  <c r="Q24" i="5"/>
  <c r="Q120" i="5"/>
  <c r="Q56" i="5"/>
  <c r="Q88" i="5"/>
  <c r="Q333" i="11"/>
  <c r="Q423" i="11"/>
  <c r="Q180" i="11"/>
  <c r="Q272" i="11"/>
  <c r="Q363" i="11"/>
  <c r="Q454" i="11"/>
  <c r="Q210" i="11"/>
  <c r="Q303" i="11"/>
  <c r="Q393" i="11"/>
  <c r="Q150" i="11"/>
  <c r="Q241" i="11"/>
  <c r="Q272" i="15"/>
  <c r="Q363" i="15"/>
  <c r="Q119" i="15"/>
  <c r="Q454" i="15"/>
  <c r="Q210" i="15"/>
  <c r="Q303" i="15"/>
  <c r="Q55" i="15"/>
  <c r="Q393" i="15"/>
  <c r="Q150" i="15"/>
  <c r="Q241" i="15"/>
  <c r="Q333" i="15"/>
  <c r="Q87" i="15"/>
  <c r="Q423" i="15"/>
  <c r="Q180" i="15"/>
  <c r="Q23" i="15"/>
  <c r="Q23" i="11"/>
  <c r="Q119" i="11"/>
  <c r="Q55" i="11"/>
  <c r="Q87" i="11"/>
  <c r="I57" i="21"/>
  <c r="S57" i="21" s="1"/>
  <c r="I182" i="21"/>
  <c r="S182" i="21" s="1"/>
  <c r="I456" i="21"/>
  <c r="S456" i="21" s="1"/>
  <c r="I274" i="21"/>
  <c r="S274" i="21" s="1"/>
  <c r="I304" i="21"/>
  <c r="S304" i="21" s="1"/>
  <c r="I23" i="21"/>
  <c r="S23" i="21" s="1"/>
  <c r="I273" i="18"/>
  <c r="S273" i="18" s="1"/>
  <c r="I425" i="18"/>
  <c r="S425" i="18" s="1"/>
  <c r="I334" i="18"/>
  <c r="S334" i="18" s="1"/>
  <c r="I395" i="18"/>
  <c r="S395" i="18" s="1"/>
  <c r="I211" i="18"/>
  <c r="S211" i="18" s="1"/>
  <c r="I24" i="15"/>
  <c r="S24" i="15" s="1"/>
  <c r="I304" i="15"/>
  <c r="S304" i="15" s="1"/>
  <c r="I57" i="15"/>
  <c r="S57" i="15" s="1"/>
  <c r="I120" i="15"/>
  <c r="S120" i="15" s="1"/>
  <c r="I89" i="15"/>
  <c r="S89" i="15" s="1"/>
  <c r="I212" i="15"/>
  <c r="S212" i="15" s="1"/>
  <c r="I242" i="15"/>
  <c r="S242" i="15" s="1"/>
  <c r="I456" i="11"/>
  <c r="S456" i="11" s="1"/>
  <c r="I425" i="11"/>
  <c r="S425" i="11" s="1"/>
  <c r="I395" i="11"/>
  <c r="S395" i="11" s="1"/>
  <c r="I273" i="11"/>
  <c r="S273" i="11" s="1"/>
  <c r="I305" i="11"/>
  <c r="S305" i="11" s="1"/>
  <c r="I182" i="11"/>
  <c r="S182" i="11" s="1"/>
  <c r="I88" i="11"/>
  <c r="S88" i="11" s="1"/>
  <c r="I120" i="11"/>
  <c r="S120" i="11" s="1"/>
  <c r="I57" i="11"/>
  <c r="S57" i="11" s="1"/>
  <c r="I274" i="15" l="1"/>
  <c r="S274" i="15" s="1"/>
  <c r="I456" i="15"/>
  <c r="S456" i="15" s="1"/>
  <c r="I305" i="18"/>
  <c r="S305" i="18" s="1"/>
  <c r="I365" i="18"/>
  <c r="S365" i="18" s="1"/>
  <c r="I182" i="15"/>
  <c r="S182" i="15" s="1"/>
  <c r="I395" i="15"/>
  <c r="S395" i="15" s="1"/>
  <c r="I335" i="15"/>
  <c r="S335" i="15" s="1"/>
  <c r="I425" i="15"/>
  <c r="S425" i="15" s="1"/>
  <c r="I365" i="15"/>
  <c r="S365" i="15" s="1"/>
  <c r="I212" i="21"/>
  <c r="S212" i="21" s="1"/>
  <c r="I89" i="21"/>
  <c r="S89" i="21" s="1"/>
  <c r="S334" i="21"/>
  <c r="I335" i="21"/>
  <c r="S335" i="21" s="1"/>
  <c r="S211" i="11"/>
  <c r="I212" i="11"/>
  <c r="S212" i="11" s="1"/>
  <c r="S364" i="11"/>
  <c r="I365" i="11"/>
  <c r="S365" i="11" s="1"/>
  <c r="I87" i="5"/>
  <c r="S86" i="5"/>
  <c r="S334" i="11"/>
  <c r="I335" i="11"/>
  <c r="S335" i="11" s="1"/>
  <c r="S424" i="21"/>
  <c r="I425" i="21"/>
  <c r="S425" i="21" s="1"/>
  <c r="Q364" i="21"/>
  <c r="Q120" i="21"/>
  <c r="Q455" i="21"/>
  <c r="Q211" i="21"/>
  <c r="Q304" i="21"/>
  <c r="Q56" i="21"/>
  <c r="Q394" i="21"/>
  <c r="Q151" i="21"/>
  <c r="Q242" i="21"/>
  <c r="Q334" i="21"/>
  <c r="Q88" i="21"/>
  <c r="Q424" i="21"/>
  <c r="Q181" i="21"/>
  <c r="Q24" i="21"/>
  <c r="Q273" i="21"/>
  <c r="Q364" i="18"/>
  <c r="Q120" i="18"/>
  <c r="Q455" i="18"/>
  <c r="Q211" i="18"/>
  <c r="Q304" i="18"/>
  <c r="Q56" i="18"/>
  <c r="Q394" i="18"/>
  <c r="Q151" i="18"/>
  <c r="Q242" i="18"/>
  <c r="Q334" i="18"/>
  <c r="Q88" i="18"/>
  <c r="Q424" i="18"/>
  <c r="Q181" i="18"/>
  <c r="Q24" i="18"/>
  <c r="Q273" i="18"/>
  <c r="Q89" i="5"/>
  <c r="Q121" i="5"/>
  <c r="Q57" i="5"/>
  <c r="Q242" i="11"/>
  <c r="Q334" i="11"/>
  <c r="Q424" i="11"/>
  <c r="Q181" i="11"/>
  <c r="Q273" i="11"/>
  <c r="Q364" i="11"/>
  <c r="Q455" i="11"/>
  <c r="Q211" i="11"/>
  <c r="Q304" i="11"/>
  <c r="Q394" i="11"/>
  <c r="Q151" i="11"/>
  <c r="Q364" i="15"/>
  <c r="Q120" i="15"/>
  <c r="Q455" i="15"/>
  <c r="Q211" i="15"/>
  <c r="Q304" i="15"/>
  <c r="Q56" i="15"/>
  <c r="Q394" i="15"/>
  <c r="Q151" i="15"/>
  <c r="Q242" i="15"/>
  <c r="Q334" i="15"/>
  <c r="Q88" i="15"/>
  <c r="Q424" i="15"/>
  <c r="Q181" i="15"/>
  <c r="Q24" i="15"/>
  <c r="Q273" i="15"/>
  <c r="Q120" i="11"/>
  <c r="Q56" i="11"/>
  <c r="Q88" i="11"/>
  <c r="Q24" i="11"/>
  <c r="I24" i="21"/>
  <c r="S24" i="21" s="1"/>
  <c r="I305" i="21"/>
  <c r="S305" i="21" s="1"/>
  <c r="I212" i="18"/>
  <c r="S212" i="18" s="1"/>
  <c r="I274" i="18"/>
  <c r="S274" i="18" s="1"/>
  <c r="I335" i="18"/>
  <c r="S335" i="18" s="1"/>
  <c r="I243" i="15"/>
  <c r="S243" i="15" s="1"/>
  <c r="I305" i="15"/>
  <c r="S305" i="15" s="1"/>
  <c r="I121" i="15"/>
  <c r="S121" i="15" s="1"/>
  <c r="I274" i="11"/>
  <c r="S274" i="11" s="1"/>
  <c r="I121" i="11"/>
  <c r="S121" i="11" s="1"/>
  <c r="I89" i="11"/>
  <c r="S89" i="11" s="1"/>
  <c r="I88" i="5" l="1"/>
  <c r="S87" i="5"/>
  <c r="Q456" i="21"/>
  <c r="Q212" i="21"/>
  <c r="Q305" i="21"/>
  <c r="Q57" i="21"/>
  <c r="Q395" i="21"/>
  <c r="Q152" i="21"/>
  <c r="Q243" i="21"/>
  <c r="Q335" i="21"/>
  <c r="Q89" i="21"/>
  <c r="Q425" i="21"/>
  <c r="Q182" i="21"/>
  <c r="Q274" i="21"/>
  <c r="Q365" i="21"/>
  <c r="Q121" i="21"/>
  <c r="Q456" i="18"/>
  <c r="Q212" i="18"/>
  <c r="Q305" i="18"/>
  <c r="Q57" i="18"/>
  <c r="Q395" i="18"/>
  <c r="Q152" i="18"/>
  <c r="Q243" i="18"/>
  <c r="Q335" i="18"/>
  <c r="Q89" i="18"/>
  <c r="Q425" i="18"/>
  <c r="Q182" i="18"/>
  <c r="Q274" i="18"/>
  <c r="Q365" i="18"/>
  <c r="Q121" i="18"/>
  <c r="Q395" i="11"/>
  <c r="Q152" i="11"/>
  <c r="Q243" i="11"/>
  <c r="Q335" i="11"/>
  <c r="Q425" i="11"/>
  <c r="Q182" i="11"/>
  <c r="Q274" i="11"/>
  <c r="Q365" i="11"/>
  <c r="Q456" i="11"/>
  <c r="Q212" i="11"/>
  <c r="Q305" i="11"/>
  <c r="Q456" i="15"/>
  <c r="Q212" i="15"/>
  <c r="Q305" i="15"/>
  <c r="Q57" i="15"/>
  <c r="Q395" i="15"/>
  <c r="Q152" i="15"/>
  <c r="Q243" i="15"/>
  <c r="Q335" i="15"/>
  <c r="Q89" i="15"/>
  <c r="Q425" i="15"/>
  <c r="Q182" i="15"/>
  <c r="Q274" i="15"/>
  <c r="Q365" i="15"/>
  <c r="Q121" i="15"/>
  <c r="Q121" i="11"/>
  <c r="R121" i="11" s="1"/>
  <c r="Q57" i="11"/>
  <c r="Q89" i="11"/>
  <c r="I89" i="5" l="1"/>
  <c r="S89" i="5" s="1"/>
  <c r="S88" i="5"/>
  <c r="R121" i="21"/>
  <c r="R121" i="18"/>
  <c r="R121" i="15"/>
  <c r="K4" i="5" l="1"/>
  <c r="W4" i="5"/>
  <c r="T5" i="5" s="1"/>
  <c r="M4" i="5"/>
  <c r="P4" i="5" s="1"/>
  <c r="I6" i="5"/>
  <c r="M5" i="5"/>
  <c r="I7" i="5" l="1"/>
  <c r="S6" i="5"/>
  <c r="AD4" i="5"/>
  <c r="AE4" i="5"/>
  <c r="AF4" i="5"/>
  <c r="P5" i="5"/>
  <c r="AB4" i="5"/>
  <c r="I8" i="5" l="1"/>
  <c r="S7" i="5"/>
  <c r="AH4" i="5"/>
  <c r="Z5" i="5"/>
  <c r="I9" i="5" l="1"/>
  <c r="S8" i="5"/>
  <c r="I10" i="5" l="1"/>
  <c r="S9" i="5"/>
  <c r="I11" i="5" l="1"/>
  <c r="S10" i="5"/>
  <c r="I12" i="5" l="1"/>
  <c r="S11" i="5"/>
  <c r="I13" i="5" l="1"/>
  <c r="S12" i="5"/>
  <c r="I14" i="5" l="1"/>
  <c r="S13" i="5"/>
  <c r="I15" i="5" l="1"/>
  <c r="S14" i="5"/>
  <c r="I16" i="5" l="1"/>
  <c r="S15" i="5"/>
  <c r="I17" i="5" l="1"/>
  <c r="S16" i="5"/>
  <c r="I18" i="5" l="1"/>
  <c r="S17" i="5"/>
  <c r="I19" i="5" l="1"/>
  <c r="S18" i="5"/>
  <c r="I20" i="5" l="1"/>
  <c r="S19" i="5"/>
  <c r="I21" i="5" l="1"/>
  <c r="S20" i="5"/>
  <c r="I22" i="5" l="1"/>
  <c r="S21" i="5"/>
  <c r="I23" i="5" l="1"/>
  <c r="S22" i="5"/>
  <c r="I24" i="5" l="1"/>
  <c r="S24" i="5" s="1"/>
  <c r="S23" i="5"/>
  <c r="O4" i="5" l="1"/>
  <c r="AA4" i="5" s="1"/>
  <c r="AI4" i="5" l="1"/>
  <c r="Y5" i="5"/>
  <c r="AI5" i="5" l="1"/>
  <c r="O5" i="5"/>
  <c r="AK4" i="5"/>
  <c r="R87" i="21" l="1"/>
  <c r="R85" i="21"/>
  <c r="R81" i="21"/>
  <c r="R77" i="21"/>
  <c r="R73" i="21"/>
  <c r="R57" i="18"/>
  <c r="R84" i="18"/>
  <c r="R81" i="18"/>
  <c r="R78" i="18"/>
  <c r="R73" i="18"/>
  <c r="R57" i="15"/>
  <c r="R86" i="15"/>
  <c r="R82" i="15"/>
  <c r="R78" i="15"/>
  <c r="R76" i="15"/>
  <c r="R74" i="15"/>
  <c r="R70" i="15"/>
  <c r="U70" i="15" s="1"/>
  <c r="R87" i="11" l="1"/>
  <c r="R73" i="11"/>
  <c r="R425" i="21"/>
  <c r="R109" i="15"/>
  <c r="R238" i="11"/>
  <c r="R296" i="18"/>
  <c r="R51" i="18"/>
  <c r="R296" i="21"/>
  <c r="R24" i="18"/>
  <c r="R114" i="18"/>
  <c r="R418" i="11"/>
  <c r="R417" i="21"/>
  <c r="R406" i="15"/>
  <c r="U406" i="15" s="1"/>
  <c r="AG406" i="15" s="1"/>
  <c r="R414" i="15"/>
  <c r="R410" i="18"/>
  <c r="R236" i="18"/>
  <c r="R411" i="21"/>
  <c r="R412" i="15"/>
  <c r="R47" i="15"/>
  <c r="R302" i="15"/>
  <c r="R225" i="11"/>
  <c r="R262" i="21"/>
  <c r="R298" i="21"/>
  <c r="R335" i="18"/>
  <c r="R292" i="11"/>
  <c r="R268" i="11"/>
  <c r="R243" i="11"/>
  <c r="R103" i="15"/>
  <c r="R422" i="15"/>
  <c r="R415" i="21"/>
  <c r="R51" i="21"/>
  <c r="R240" i="11"/>
  <c r="R418" i="18"/>
  <c r="R274" i="18"/>
  <c r="R109" i="21"/>
  <c r="R301" i="11"/>
  <c r="R116" i="15"/>
  <c r="R48" i="21"/>
  <c r="R423" i="18"/>
  <c r="R89" i="18"/>
  <c r="R106" i="21"/>
  <c r="R83" i="18"/>
  <c r="R270" i="18"/>
  <c r="R152" i="18"/>
  <c r="R395" i="18"/>
  <c r="R113" i="21"/>
  <c r="R257" i="11"/>
  <c r="R270" i="11"/>
  <c r="R423" i="15"/>
  <c r="R262" i="18"/>
  <c r="R298" i="18"/>
  <c r="R256" i="21"/>
  <c r="R291" i="21"/>
  <c r="R231" i="21"/>
  <c r="R235" i="21"/>
  <c r="R273" i="11"/>
  <c r="R79" i="15"/>
  <c r="R255" i="18"/>
  <c r="U255" i="18" s="1"/>
  <c r="R290" i="18"/>
  <c r="R295" i="21"/>
  <c r="R416" i="21"/>
  <c r="R239" i="21"/>
  <c r="R239" i="11"/>
  <c r="R410" i="15"/>
  <c r="R230" i="15"/>
  <c r="R267" i="18"/>
  <c r="R53" i="21"/>
  <c r="R256" i="11"/>
  <c r="R289" i="11"/>
  <c r="R423" i="11"/>
  <c r="R261" i="15"/>
  <c r="R289" i="18"/>
  <c r="R50" i="18"/>
  <c r="R456" i="18"/>
  <c r="R112" i="21"/>
  <c r="R421" i="11"/>
  <c r="R256" i="15"/>
  <c r="R110" i="15"/>
  <c r="R114" i="15"/>
  <c r="R240" i="15"/>
  <c r="R105" i="18"/>
  <c r="R260" i="18"/>
  <c r="R413" i="18"/>
  <c r="R82" i="18"/>
  <c r="R272" i="18"/>
  <c r="R243" i="18"/>
  <c r="R408" i="21"/>
  <c r="R49" i="21"/>
  <c r="R232" i="15"/>
  <c r="R419" i="11"/>
  <c r="R42" i="15"/>
  <c r="R44" i="15"/>
  <c r="R406" i="18"/>
  <c r="U406" i="18" s="1"/>
  <c r="R259" i="18"/>
  <c r="R229" i="18"/>
  <c r="R109" i="18"/>
  <c r="R264" i="21"/>
  <c r="R80" i="21"/>
  <c r="R266" i="21"/>
  <c r="R240" i="21"/>
  <c r="R424" i="21"/>
  <c r="R79" i="21"/>
  <c r="R233" i="11"/>
  <c r="R264" i="11"/>
  <c r="R297" i="15"/>
  <c r="R266" i="15"/>
  <c r="R113" i="15"/>
  <c r="R301" i="15"/>
  <c r="R270" i="15"/>
  <c r="R111" i="18"/>
  <c r="R295" i="18"/>
  <c r="R271" i="18"/>
  <c r="R54" i="18"/>
  <c r="R422" i="18"/>
  <c r="R240" i="18"/>
  <c r="R296" i="11"/>
  <c r="R408" i="11"/>
  <c r="R421" i="15"/>
  <c r="R242" i="11"/>
  <c r="R229" i="11"/>
  <c r="R266" i="11"/>
  <c r="R235" i="11"/>
  <c r="R241" i="11"/>
  <c r="R103" i="18"/>
  <c r="R293" i="11"/>
  <c r="R262" i="11"/>
  <c r="R418" i="15"/>
  <c r="R88" i="15"/>
  <c r="R120" i="15"/>
  <c r="R56" i="15"/>
  <c r="R407" i="11"/>
  <c r="R417" i="11"/>
  <c r="R272" i="11"/>
  <c r="R303" i="11"/>
  <c r="R102" i="15"/>
  <c r="U102" i="15" s="1"/>
  <c r="R286" i="15"/>
  <c r="U286" i="15" s="1"/>
  <c r="R294" i="18"/>
  <c r="R414" i="18"/>
  <c r="R406" i="11"/>
  <c r="U406" i="11" s="1"/>
  <c r="R289" i="15"/>
  <c r="R287" i="21"/>
  <c r="R335" i="11"/>
  <c r="R212" i="11"/>
  <c r="V70" i="15"/>
  <c r="W70" i="15" s="1"/>
  <c r="AG70" i="15"/>
  <c r="R416" i="15"/>
  <c r="R265" i="15"/>
  <c r="R298" i="11"/>
  <c r="R365" i="11"/>
  <c r="R224" i="15"/>
  <c r="U224" i="15" s="1"/>
  <c r="R228" i="15"/>
  <c r="R231" i="15"/>
  <c r="R262" i="15"/>
  <c r="R413" i="11"/>
  <c r="R408" i="15"/>
  <c r="R293" i="15"/>
  <c r="R117" i="15"/>
  <c r="R212" i="15"/>
  <c r="R456" i="15"/>
  <c r="R305" i="15"/>
  <c r="R24" i="15"/>
  <c r="R407" i="18"/>
  <c r="R225" i="18"/>
  <c r="R116" i="18"/>
  <c r="R300" i="18"/>
  <c r="R72" i="18"/>
  <c r="R120" i="18"/>
  <c r="R88" i="18"/>
  <c r="R424" i="18"/>
  <c r="R242" i="18"/>
  <c r="R108" i="15"/>
  <c r="R408" i="18"/>
  <c r="R288" i="18"/>
  <c r="R295" i="15"/>
  <c r="R118" i="15"/>
  <c r="R237" i="18"/>
  <c r="R115" i="18"/>
  <c r="R293" i="21"/>
  <c r="R413" i="21"/>
  <c r="R230" i="21"/>
  <c r="R108" i="21"/>
  <c r="R272" i="21"/>
  <c r="R241" i="21"/>
  <c r="R423" i="21"/>
  <c r="R255" i="15"/>
  <c r="U255" i="15" s="1"/>
  <c r="R106" i="15"/>
  <c r="R263" i="18"/>
  <c r="R303" i="18"/>
  <c r="R417" i="15"/>
  <c r="R239" i="15"/>
  <c r="R303" i="15"/>
  <c r="R118" i="18"/>
  <c r="R86" i="18"/>
  <c r="R290" i="21"/>
  <c r="R232" i="21"/>
  <c r="R300" i="21"/>
  <c r="R84" i="21"/>
  <c r="R120" i="21"/>
  <c r="R56" i="21"/>
  <c r="R242" i="21"/>
  <c r="R257" i="18"/>
  <c r="R411" i="18"/>
  <c r="R46" i="18"/>
  <c r="R421" i="18"/>
  <c r="R425" i="18"/>
  <c r="R212" i="18"/>
  <c r="R365" i="18"/>
  <c r="R302" i="21"/>
  <c r="R335" i="21"/>
  <c r="R294" i="21"/>
  <c r="R419" i="21"/>
  <c r="R304" i="21"/>
  <c r="R365" i="21"/>
  <c r="R212" i="21"/>
  <c r="R395" i="21"/>
  <c r="R24" i="21"/>
  <c r="R243" i="21"/>
  <c r="R304" i="18"/>
  <c r="R407" i="21"/>
  <c r="R260" i="21"/>
  <c r="R297" i="21"/>
  <c r="R268" i="21"/>
  <c r="R57" i="21"/>
  <c r="R274" i="21"/>
  <c r="R456" i="21"/>
  <c r="R224" i="21"/>
  <c r="U224" i="21" s="1"/>
  <c r="R89" i="21"/>
  <c r="R152" i="21"/>
  <c r="R290" i="11"/>
  <c r="R259" i="11"/>
  <c r="R297" i="11"/>
  <c r="R412" i="11"/>
  <c r="R261" i="11"/>
  <c r="R230" i="11"/>
  <c r="R295" i="11"/>
  <c r="R415" i="11"/>
  <c r="R224" i="11"/>
  <c r="U224" i="11" s="1"/>
  <c r="R226" i="11"/>
  <c r="R302" i="11"/>
  <c r="R422" i="11"/>
  <c r="R271" i="11"/>
  <c r="R304" i="11"/>
  <c r="R424" i="11"/>
  <c r="R255" i="11"/>
  <c r="U255" i="11" s="1"/>
  <c r="R416" i="11"/>
  <c r="R265" i="11"/>
  <c r="R234" i="11"/>
  <c r="R300" i="11"/>
  <c r="R420" i="11"/>
  <c r="R269" i="11"/>
  <c r="R286" i="11"/>
  <c r="U286" i="11" s="1"/>
  <c r="R287" i="11"/>
  <c r="R409" i="11"/>
  <c r="R258" i="11"/>
  <c r="R299" i="11"/>
  <c r="R237" i="11"/>
  <c r="R288" i="11"/>
  <c r="R410" i="11"/>
  <c r="R228" i="11"/>
  <c r="R291" i="11"/>
  <c r="R411" i="11"/>
  <c r="R260" i="11"/>
  <c r="R414" i="11"/>
  <c r="R263" i="11"/>
  <c r="R232" i="11"/>
  <c r="R231" i="11"/>
  <c r="R236" i="11"/>
  <c r="R395" i="11"/>
  <c r="R227" i="11"/>
  <c r="R267" i="11"/>
  <c r="R274" i="11"/>
  <c r="R425" i="11"/>
  <c r="R305" i="11"/>
  <c r="R182" i="11"/>
  <c r="R456" i="11"/>
  <c r="R294" i="11"/>
  <c r="R296" i="15"/>
  <c r="R112" i="15"/>
  <c r="R80" i="15"/>
  <c r="R234" i="15"/>
  <c r="R48" i="15"/>
  <c r="R291" i="15"/>
  <c r="R107" i="15"/>
  <c r="R229" i="15"/>
  <c r="R75" i="15"/>
  <c r="R411" i="15"/>
  <c r="R260" i="15"/>
  <c r="R237" i="15"/>
  <c r="R115" i="15"/>
  <c r="R83" i="15"/>
  <c r="R299" i="15"/>
  <c r="R51" i="15"/>
  <c r="R38" i="15"/>
  <c r="U38" i="15" s="1"/>
  <c r="R73" i="15"/>
  <c r="R41" i="15"/>
  <c r="R105" i="15"/>
  <c r="R43" i="15"/>
  <c r="R111" i="15"/>
  <c r="R226" i="15"/>
  <c r="R72" i="15"/>
  <c r="R40" i="15"/>
  <c r="R257" i="15"/>
  <c r="R264" i="15"/>
  <c r="R267" i="15"/>
  <c r="R50" i="15"/>
  <c r="R300" i="15"/>
  <c r="R269" i="15"/>
  <c r="R420" i="15"/>
  <c r="R39" i="15"/>
  <c r="R71" i="15"/>
  <c r="R287" i="15"/>
  <c r="R288" i="15"/>
  <c r="R227" i="15"/>
  <c r="R409" i="15"/>
  <c r="R258" i="15"/>
  <c r="R104" i="15"/>
  <c r="R236" i="15"/>
  <c r="R273" i="15"/>
  <c r="R424" i="15"/>
  <c r="R259" i="15"/>
  <c r="R263" i="15"/>
  <c r="R46" i="15"/>
  <c r="R298" i="15"/>
  <c r="R419" i="15"/>
  <c r="R268" i="15"/>
  <c r="R271" i="15"/>
  <c r="R54" i="15"/>
  <c r="R119" i="15"/>
  <c r="R77" i="15"/>
  <c r="R45" i="15"/>
  <c r="R241" i="15"/>
  <c r="R182" i="15"/>
  <c r="R335" i="15"/>
  <c r="R81" i="15"/>
  <c r="R49" i="15"/>
  <c r="R272" i="15"/>
  <c r="R407" i="15"/>
  <c r="R294" i="15"/>
  <c r="R238" i="15"/>
  <c r="R55" i="15"/>
  <c r="R304" i="15"/>
  <c r="R413" i="15"/>
  <c r="R235" i="15"/>
  <c r="R52" i="15"/>
  <c r="R85" i="15"/>
  <c r="R53" i="15"/>
  <c r="R225" i="15"/>
  <c r="R290" i="15"/>
  <c r="R292" i="15"/>
  <c r="R415" i="15"/>
  <c r="R233" i="15"/>
  <c r="R84" i="15"/>
  <c r="R87" i="15"/>
  <c r="R242" i="15"/>
  <c r="R395" i="15"/>
  <c r="R274" i="15"/>
  <c r="R152" i="15"/>
  <c r="R365" i="15"/>
  <c r="R89" i="15"/>
  <c r="R243" i="15"/>
  <c r="R425" i="15"/>
  <c r="R266" i="18"/>
  <c r="R235" i="18"/>
  <c r="R417" i="18"/>
  <c r="R49" i="18"/>
  <c r="R292" i="18"/>
  <c r="R261" i="18"/>
  <c r="R409" i="18"/>
  <c r="R258" i="18"/>
  <c r="R227" i="18"/>
  <c r="R416" i="18"/>
  <c r="R265" i="18"/>
  <c r="R234" i="18"/>
  <c r="R117" i="18"/>
  <c r="R239" i="18"/>
  <c r="R85" i="18"/>
  <c r="R53" i="18"/>
  <c r="R301" i="18"/>
  <c r="R41" i="18"/>
  <c r="R74" i="18"/>
  <c r="R42" i="18"/>
  <c r="R286" i="18"/>
  <c r="U286" i="18" s="1"/>
  <c r="R297" i="18"/>
  <c r="R113" i="18"/>
  <c r="R299" i="18"/>
  <c r="R419" i="18"/>
  <c r="R224" i="18"/>
  <c r="U224" i="18" s="1"/>
  <c r="R228" i="18"/>
  <c r="R38" i="18"/>
  <c r="U38" i="18" s="1"/>
  <c r="R71" i="18"/>
  <c r="R39" i="18"/>
  <c r="R75" i="18"/>
  <c r="R43" i="18"/>
  <c r="R107" i="18"/>
  <c r="R70" i="18"/>
  <c r="U70" i="18" s="1"/>
  <c r="R256" i="18"/>
  <c r="R230" i="18"/>
  <c r="R108" i="18"/>
  <c r="R76" i="18"/>
  <c r="R44" i="18"/>
  <c r="R231" i="18"/>
  <c r="R77" i="18"/>
  <c r="R110" i="18"/>
  <c r="R232" i="18"/>
  <c r="R119" i="18"/>
  <c r="R241" i="18"/>
  <c r="R87" i="18"/>
  <c r="R55" i="18"/>
  <c r="R106" i="18"/>
  <c r="R102" i="18"/>
  <c r="U102" i="18" s="1"/>
  <c r="R287" i="18"/>
  <c r="R412" i="18"/>
  <c r="R112" i="18"/>
  <c r="R80" i="18"/>
  <c r="R48" i="18"/>
  <c r="R268" i="18"/>
  <c r="R420" i="18"/>
  <c r="R269" i="18"/>
  <c r="R238" i="18"/>
  <c r="R40" i="18"/>
  <c r="R291" i="18"/>
  <c r="R45" i="18"/>
  <c r="R293" i="18"/>
  <c r="R264" i="18"/>
  <c r="R233" i="18"/>
  <c r="R226" i="18"/>
  <c r="R104" i="18"/>
  <c r="R415" i="18"/>
  <c r="R273" i="18"/>
  <c r="R56" i="18"/>
  <c r="R47" i="18"/>
  <c r="R52" i="18"/>
  <c r="R302" i="18"/>
  <c r="R79" i="18"/>
  <c r="R182" i="18"/>
  <c r="R305" i="18"/>
  <c r="R288" i="21"/>
  <c r="R104" i="21"/>
  <c r="R72" i="21"/>
  <c r="R40" i="21"/>
  <c r="R107" i="21"/>
  <c r="R75" i="21"/>
  <c r="R43" i="21"/>
  <c r="R292" i="21"/>
  <c r="R412" i="21"/>
  <c r="R226" i="21"/>
  <c r="R257" i="21"/>
  <c r="R255" i="21"/>
  <c r="U255" i="21" s="1"/>
  <c r="R406" i="21"/>
  <c r="U406" i="21" s="1"/>
  <c r="R102" i="21"/>
  <c r="U102" i="21" s="1"/>
  <c r="R286" i="21"/>
  <c r="U286" i="21" s="1"/>
  <c r="R105" i="21"/>
  <c r="R227" i="21"/>
  <c r="R41" i="21"/>
  <c r="R82" i="21"/>
  <c r="R50" i="21"/>
  <c r="R236" i="21"/>
  <c r="R237" i="21"/>
  <c r="R115" i="21"/>
  <c r="R422" i="21"/>
  <c r="R271" i="21"/>
  <c r="R119" i="21"/>
  <c r="R55" i="21"/>
  <c r="R225" i="21"/>
  <c r="R103" i="21"/>
  <c r="R74" i="21"/>
  <c r="R42" i="21"/>
  <c r="R76" i="21"/>
  <c r="R44" i="21"/>
  <c r="R414" i="21"/>
  <c r="R263" i="21"/>
  <c r="R233" i="21"/>
  <c r="R111" i="21"/>
  <c r="R47" i="21"/>
  <c r="R418" i="21"/>
  <c r="R267" i="21"/>
  <c r="R270" i="21"/>
  <c r="R301" i="21"/>
  <c r="R117" i="21"/>
  <c r="R116" i="21"/>
  <c r="R420" i="21"/>
  <c r="R39" i="21"/>
  <c r="R289" i="21"/>
  <c r="R409" i="21"/>
  <c r="R258" i="21"/>
  <c r="R261" i="21"/>
  <c r="R118" i="21"/>
  <c r="R303" i="21"/>
  <c r="R234" i="21"/>
  <c r="R114" i="21"/>
  <c r="R238" i="21"/>
  <c r="R71" i="21"/>
  <c r="R410" i="21"/>
  <c r="R228" i="21"/>
  <c r="R259" i="21"/>
  <c r="R110" i="21"/>
  <c r="R83" i="21"/>
  <c r="R299" i="21"/>
  <c r="R52" i="21"/>
  <c r="R269" i="21"/>
  <c r="R421" i="21"/>
  <c r="R88" i="21"/>
  <c r="R70" i="21"/>
  <c r="U70" i="21" s="1"/>
  <c r="R38" i="21"/>
  <c r="U38" i="21" s="1"/>
  <c r="R229" i="21"/>
  <c r="R78" i="21"/>
  <c r="R46" i="21"/>
  <c r="R86" i="21"/>
  <c r="R54" i="21"/>
  <c r="R45" i="21"/>
  <c r="R265" i="21"/>
  <c r="R273" i="21"/>
  <c r="R182" i="21"/>
  <c r="R305" i="21"/>
  <c r="R39" i="5" l="1"/>
  <c r="R70" i="5"/>
  <c r="U70" i="5" s="1"/>
  <c r="AG70" i="5" s="1"/>
  <c r="R103" i="5"/>
  <c r="U102" i="5"/>
  <c r="V102" i="5" s="1"/>
  <c r="W102" i="5" s="1"/>
  <c r="AB102" i="5" s="1"/>
  <c r="Z103" i="5" s="1"/>
  <c r="R38" i="5"/>
  <c r="U38" i="5" s="1"/>
  <c r="AG38" i="5" s="1"/>
  <c r="R72" i="5"/>
  <c r="R71" i="5"/>
  <c r="R105" i="5"/>
  <c r="R42" i="5"/>
  <c r="R73" i="5"/>
  <c r="R40" i="5"/>
  <c r="R104" i="5"/>
  <c r="R74" i="5"/>
  <c r="R41" i="5"/>
  <c r="R107" i="5"/>
  <c r="R75" i="5"/>
  <c r="R106" i="5"/>
  <c r="R108" i="5"/>
  <c r="R45" i="5"/>
  <c r="R43" i="5"/>
  <c r="R76" i="5"/>
  <c r="R44" i="5"/>
  <c r="R77" i="5"/>
  <c r="R110" i="5"/>
  <c r="R109" i="5"/>
  <c r="R78" i="5"/>
  <c r="R47" i="5"/>
  <c r="R46" i="5"/>
  <c r="R79" i="5"/>
  <c r="R112" i="5"/>
  <c r="R49" i="5"/>
  <c r="R111" i="5"/>
  <c r="R81" i="5"/>
  <c r="R80" i="5"/>
  <c r="R113" i="5"/>
  <c r="R48" i="5"/>
  <c r="R115" i="5"/>
  <c r="R52" i="5"/>
  <c r="R114" i="5"/>
  <c r="R83" i="5"/>
  <c r="R82" i="5"/>
  <c r="R50" i="5"/>
  <c r="R51" i="5"/>
  <c r="R117" i="5"/>
  <c r="R85" i="5"/>
  <c r="R84" i="5"/>
  <c r="R116" i="5"/>
  <c r="R54" i="5"/>
  <c r="R53" i="5"/>
  <c r="R119" i="5"/>
  <c r="R87" i="5"/>
  <c r="R86" i="5"/>
  <c r="R118" i="5"/>
  <c r="R57" i="5"/>
  <c r="R55" i="5"/>
  <c r="R121" i="5"/>
  <c r="R89" i="5"/>
  <c r="R88" i="5"/>
  <c r="R56" i="5"/>
  <c r="R120" i="5"/>
  <c r="R152" i="11"/>
  <c r="R103" i="11"/>
  <c r="R110" i="11"/>
  <c r="R117" i="11"/>
  <c r="R120" i="11"/>
  <c r="R112" i="11"/>
  <c r="R107" i="11"/>
  <c r="R105" i="11"/>
  <c r="R111" i="11"/>
  <c r="R118" i="11"/>
  <c r="R104" i="11"/>
  <c r="R108" i="11"/>
  <c r="R109" i="11"/>
  <c r="R113" i="11"/>
  <c r="R115" i="11"/>
  <c r="R106" i="11"/>
  <c r="R119" i="11"/>
  <c r="R102" i="11"/>
  <c r="U102" i="11" s="1"/>
  <c r="AG102" i="11" s="1"/>
  <c r="R116" i="11"/>
  <c r="R114" i="11"/>
  <c r="R77" i="11"/>
  <c r="R74" i="11"/>
  <c r="R72" i="11"/>
  <c r="R76" i="11"/>
  <c r="R71" i="11"/>
  <c r="R84" i="11"/>
  <c r="R88" i="11"/>
  <c r="R80" i="11"/>
  <c r="R70" i="11"/>
  <c r="U70" i="11" s="1"/>
  <c r="AG70" i="11" s="1"/>
  <c r="R85" i="11"/>
  <c r="R89" i="11"/>
  <c r="R82" i="11"/>
  <c r="R86" i="11"/>
  <c r="R75" i="11"/>
  <c r="R78" i="11"/>
  <c r="R83" i="11"/>
  <c r="R79" i="11"/>
  <c r="R81" i="11"/>
  <c r="R42" i="11"/>
  <c r="R40" i="11"/>
  <c r="R54" i="11"/>
  <c r="R52" i="11"/>
  <c r="R39" i="11"/>
  <c r="R56" i="11"/>
  <c r="R38" i="11"/>
  <c r="U38" i="11" s="1"/>
  <c r="AG38" i="11" s="1"/>
  <c r="R41" i="11"/>
  <c r="R53" i="11"/>
  <c r="R57" i="11"/>
  <c r="R44" i="11"/>
  <c r="R46" i="11"/>
  <c r="R45" i="11"/>
  <c r="R48" i="11"/>
  <c r="R50" i="11"/>
  <c r="R51" i="11"/>
  <c r="R47" i="11"/>
  <c r="R49" i="11"/>
  <c r="R55" i="11"/>
  <c r="R43" i="11"/>
  <c r="R24" i="1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25" i="21"/>
  <c r="B24" i="21"/>
  <c r="B22" i="21"/>
  <c r="B25" i="18"/>
  <c r="B24" i="18"/>
  <c r="B22" i="18"/>
  <c r="B25" i="15"/>
  <c r="B24" i="15"/>
  <c r="B22" i="15"/>
  <c r="B22" i="11"/>
  <c r="B144" i="11" s="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25" i="11"/>
  <c r="B24" i="11"/>
  <c r="B174" i="11" s="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L162" i="18" s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L285" i="18" s="1"/>
  <c r="C295" i="18"/>
  <c r="C263" i="18"/>
  <c r="L254" i="18" s="1"/>
  <c r="AF254" i="18" s="1"/>
  <c r="AH254" i="18" s="1"/>
  <c r="AK254" i="18" s="1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L132" i="18" s="1"/>
  <c r="AF132" i="18" s="1"/>
  <c r="AH132" i="18" s="1"/>
  <c r="AK132" i="18" s="1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T76" i="5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U76" i="5"/>
  <c r="AG76" i="5" s="1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R5" i="5" l="1"/>
  <c r="U5" i="5" s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R6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R7" i="5" l="1"/>
  <c r="AD5" i="5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R8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R9" i="5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R10" i="5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R11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R12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R13" i="5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R14" i="5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R15" i="5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R16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R17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R18" i="5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R19" i="5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R2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R21" i="5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R22" i="5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R24" i="5"/>
  <c r="R23" i="5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R376" i="18"/>
  <c r="U376" i="18" s="1"/>
  <c r="R163" i="18"/>
  <c r="U163" i="18" s="1"/>
  <c r="R346" i="18"/>
  <c r="U346" i="18" s="1"/>
  <c r="R437" i="18"/>
  <c r="U437" i="18" s="1"/>
  <c r="R316" i="18"/>
  <c r="U316" i="18" s="1"/>
  <c r="R193" i="18"/>
  <c r="U193" i="18" s="1"/>
  <c r="R133" i="18"/>
  <c r="U133" i="18" s="1"/>
  <c r="R5" i="18"/>
  <c r="U5" i="18" s="1"/>
  <c r="R164" i="18"/>
  <c r="R376" i="21"/>
  <c r="U376" i="21" s="1"/>
  <c r="AK31" i="5" l="1"/>
  <c r="AK27" i="5"/>
  <c r="AK29" i="5"/>
  <c r="R316" i="21"/>
  <c r="U316" i="21" s="1"/>
  <c r="R438" i="18"/>
  <c r="AG376" i="21"/>
  <c r="V376" i="21"/>
  <c r="W376" i="21" s="1"/>
  <c r="R317" i="18"/>
  <c r="R133" i="21"/>
  <c r="U133" i="21" s="1"/>
  <c r="R347" i="18"/>
  <c r="V193" i="18"/>
  <c r="W193" i="18" s="1"/>
  <c r="AG193" i="18"/>
  <c r="R194" i="18"/>
  <c r="R163" i="21"/>
  <c r="U163" i="21" s="1"/>
  <c r="R134" i="18"/>
  <c r="V316" i="18"/>
  <c r="W316" i="18" s="1"/>
  <c r="AG316" i="18"/>
  <c r="AG346" i="18"/>
  <c r="V346" i="18"/>
  <c r="W346" i="18" s="1"/>
  <c r="R346" i="21"/>
  <c r="U346" i="21" s="1"/>
  <c r="R193" i="21"/>
  <c r="U193" i="21" s="1"/>
  <c r="R377" i="18"/>
  <c r="R437" i="21"/>
  <c r="U437" i="21" s="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R6" i="18"/>
  <c r="U5" i="21"/>
  <c r="AG5" i="18"/>
  <c r="V5" i="18"/>
  <c r="W5" i="18" s="1"/>
  <c r="R165" i="18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R317" i="21"/>
  <c r="R348" i="18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R194" i="21"/>
  <c r="R135" i="18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R347" i="21"/>
  <c r="R377" i="21"/>
  <c r="R378" i="18"/>
  <c r="R195" i="18"/>
  <c r="AI317" i="18"/>
  <c r="AA316" i="18"/>
  <c r="Y317" i="18" s="1"/>
  <c r="T317" i="18"/>
  <c r="AB316" i="18"/>
  <c r="Z317" i="18" s="1"/>
  <c r="AF316" i="18"/>
  <c r="AD316" i="18"/>
  <c r="AE316" i="18"/>
  <c r="R438" i="21"/>
  <c r="R164" i="21"/>
  <c r="R439" i="18"/>
  <c r="R134" i="21"/>
  <c r="R318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R376" i="11"/>
  <c r="U376" i="11" s="1"/>
  <c r="R133" i="15"/>
  <c r="U133" i="15" s="1"/>
  <c r="R316" i="11"/>
  <c r="U316" i="11" s="1"/>
  <c r="AE5" i="18"/>
  <c r="AD5" i="18"/>
  <c r="AF5" i="18"/>
  <c r="AB5" i="18"/>
  <c r="Z6" i="18" s="1"/>
  <c r="AI6" i="18"/>
  <c r="T6" i="18"/>
  <c r="AA5" i="18"/>
  <c r="Y6" i="18" s="1"/>
  <c r="R163" i="15"/>
  <c r="U163" i="15" s="1"/>
  <c r="R376" i="15"/>
  <c r="U376" i="15" s="1"/>
  <c r="R5" i="15"/>
  <c r="U5" i="15" s="1"/>
  <c r="R5" i="11"/>
  <c r="U5" i="11" s="1"/>
  <c r="R163" i="11"/>
  <c r="U163" i="11" s="1"/>
  <c r="R437" i="15"/>
  <c r="U437" i="15" s="1"/>
  <c r="R133" i="11"/>
  <c r="U133" i="11" s="1"/>
  <c r="R316" i="15"/>
  <c r="U316" i="15" s="1"/>
  <c r="R6" i="21"/>
  <c r="R193" i="15"/>
  <c r="U193" i="15" s="1"/>
  <c r="R7" i="18"/>
  <c r="R437" i="11"/>
  <c r="U437" i="11" s="1"/>
  <c r="AG5" i="21"/>
  <c r="V5" i="21"/>
  <c r="W5" i="21" s="1"/>
  <c r="R193" i="11"/>
  <c r="U193" i="11" s="1"/>
  <c r="R346" i="15"/>
  <c r="U346" i="15" s="1"/>
  <c r="R346" i="11"/>
  <c r="U346" i="11" s="1"/>
  <c r="R348" i="21"/>
  <c r="R440" i="18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R196" i="18"/>
  <c r="R379" i="18"/>
  <c r="R135" i="21"/>
  <c r="AJ163" i="18"/>
  <c r="AH163" i="18"/>
  <c r="U194" i="18"/>
  <c r="AG194" i="18" s="1"/>
  <c r="U438" i="18"/>
  <c r="AG438" i="18" s="1"/>
  <c r="AH376" i="18"/>
  <c r="AJ376" i="18"/>
  <c r="R349" i="18"/>
  <c r="R165" i="21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R319" i="18"/>
  <c r="R136" i="18"/>
  <c r="U377" i="18"/>
  <c r="AG377" i="18" s="1"/>
  <c r="R195" i="21"/>
  <c r="R166" i="18"/>
  <c r="R378" i="21"/>
  <c r="U164" i="18"/>
  <c r="AG164" i="18" s="1"/>
  <c r="U317" i="18"/>
  <c r="AG317" i="18" s="1"/>
  <c r="R439" i="21"/>
  <c r="U134" i="18"/>
  <c r="AG134" i="18" s="1"/>
  <c r="R318" i="2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R6" i="15"/>
  <c r="AG346" i="11"/>
  <c r="V346" i="11"/>
  <c r="W346" i="11" s="1"/>
  <c r="V316" i="15"/>
  <c r="W316" i="15" s="1"/>
  <c r="AG316" i="15"/>
  <c r="AH5" i="18"/>
  <c r="AJ5" i="18"/>
  <c r="R134" i="15"/>
  <c r="R377" i="11"/>
  <c r="AG346" i="15"/>
  <c r="V346" i="15"/>
  <c r="W346" i="15" s="1"/>
  <c r="AG316" i="11"/>
  <c r="V316" i="11"/>
  <c r="W316" i="11" s="1"/>
  <c r="R438" i="11"/>
  <c r="AG437" i="15"/>
  <c r="V437" i="15"/>
  <c r="W437" i="15" s="1"/>
  <c r="R317" i="15"/>
  <c r="R164" i="15"/>
  <c r="R164" i="11"/>
  <c r="AG437" i="11"/>
  <c r="V437" i="11"/>
  <c r="W437" i="11" s="1"/>
  <c r="AG5" i="11"/>
  <c r="V5" i="11"/>
  <c r="W5" i="11" s="1"/>
  <c r="AG163" i="15"/>
  <c r="V163" i="15"/>
  <c r="W163" i="15" s="1"/>
  <c r="R347" i="15"/>
  <c r="AG133" i="11"/>
  <c r="V133" i="11"/>
  <c r="W133" i="11" s="1"/>
  <c r="R438" i="15"/>
  <c r="R6" i="11"/>
  <c r="AG193" i="11"/>
  <c r="V193" i="11"/>
  <c r="W193" i="11" s="1"/>
  <c r="V133" i="15"/>
  <c r="W133" i="15" s="1"/>
  <c r="AG133" i="15"/>
  <c r="R134" i="11"/>
  <c r="AG376" i="11"/>
  <c r="V376" i="11"/>
  <c r="W376" i="11" s="1"/>
  <c r="R194" i="11"/>
  <c r="AG5" i="15"/>
  <c r="V5" i="15"/>
  <c r="W5" i="15" s="1"/>
  <c r="R194" i="15"/>
  <c r="R317" i="11"/>
  <c r="V193" i="15"/>
  <c r="W193" i="15" s="1"/>
  <c r="AG193" i="15"/>
  <c r="U6" i="18"/>
  <c r="AG6" i="18" s="1"/>
  <c r="R7" i="2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R377" i="15"/>
  <c r="R8" i="18"/>
  <c r="R347" i="11"/>
  <c r="V376" i="15"/>
  <c r="W376" i="15" s="1"/>
  <c r="AG376" i="15"/>
  <c r="R166" i="21"/>
  <c r="R7" i="11" l="1"/>
  <c r="V347" i="18"/>
  <c r="W347" i="18" s="1"/>
  <c r="AF347" i="18" s="1"/>
  <c r="V438" i="18"/>
  <c r="W438" i="18" s="1"/>
  <c r="AI439" i="18" s="1"/>
  <c r="R380" i="18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R441" i="18"/>
  <c r="AK163" i="18"/>
  <c r="AK316" i="18"/>
  <c r="AH133" i="21"/>
  <c r="AJ133" i="21"/>
  <c r="V377" i="21"/>
  <c r="W377" i="21" s="1"/>
  <c r="R196" i="21"/>
  <c r="R167" i="18"/>
  <c r="AH163" i="21"/>
  <c r="AJ163" i="21"/>
  <c r="R319" i="21"/>
  <c r="R197" i="18"/>
  <c r="R379" i="21"/>
  <c r="U164" i="21"/>
  <c r="AG164" i="21" s="1"/>
  <c r="V317" i="18"/>
  <c r="W317" i="18" s="1"/>
  <c r="AK376" i="21"/>
  <c r="AH316" i="21"/>
  <c r="AJ316" i="21"/>
  <c r="R137" i="18"/>
  <c r="U347" i="21"/>
  <c r="AG347" i="21" s="1"/>
  <c r="U194" i="21"/>
  <c r="AG194" i="21" s="1"/>
  <c r="R136" i="21"/>
  <c r="R440" i="21"/>
  <c r="R320" i="18"/>
  <c r="R349" i="21"/>
  <c r="R350" i="18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R135" i="15"/>
  <c r="R7" i="15"/>
  <c r="R439" i="11"/>
  <c r="AB193" i="11"/>
  <c r="Z194" i="11" s="1"/>
  <c r="AA193" i="11"/>
  <c r="Y194" i="11" s="1"/>
  <c r="AD193" i="11"/>
  <c r="T194" i="11"/>
  <c r="AF193" i="11"/>
  <c r="AE193" i="11"/>
  <c r="AI194" i="11"/>
  <c r="R195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R9" i="18"/>
  <c r="R348" i="11"/>
  <c r="AI164" i="15"/>
  <c r="AA163" i="15"/>
  <c r="Y164" i="15" s="1"/>
  <c r="AB163" i="15"/>
  <c r="Z164" i="15" s="1"/>
  <c r="AF163" i="15"/>
  <c r="AD163" i="15"/>
  <c r="T164" i="15"/>
  <c r="AE163" i="15"/>
  <c r="R378" i="15"/>
  <c r="R135" i="11"/>
  <c r="AJ5" i="21"/>
  <c r="AH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R439" i="15"/>
  <c r="R8" i="21"/>
  <c r="R318" i="11"/>
  <c r="AK5" i="18"/>
  <c r="R165" i="15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R348" i="15"/>
  <c r="R195" i="15"/>
  <c r="R378" i="11"/>
  <c r="R318" i="15"/>
  <c r="R165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R349" i="11"/>
  <c r="R10" i="18"/>
  <c r="R379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R167" i="21"/>
  <c r="R442" i="18"/>
  <c r="AK346" i="21"/>
  <c r="V317" i="21"/>
  <c r="W317" i="21" s="1"/>
  <c r="V164" i="21"/>
  <c r="W164" i="21" s="1"/>
  <c r="R380" i="2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R198" i="18"/>
  <c r="R137" i="21"/>
  <c r="AK316" i="21"/>
  <c r="R350" i="21"/>
  <c r="R381" i="18"/>
  <c r="R138" i="18"/>
  <c r="AB377" i="18"/>
  <c r="Z378" i="18" s="1"/>
  <c r="AE377" i="18"/>
  <c r="T378" i="18"/>
  <c r="AI378" i="18"/>
  <c r="AD377" i="18"/>
  <c r="AA377" i="18"/>
  <c r="Y378" i="18" s="1"/>
  <c r="AF377" i="18"/>
  <c r="R197" i="21"/>
  <c r="R351" i="18"/>
  <c r="AK163" i="21"/>
  <c r="AD164" i="18"/>
  <c r="AF164" i="18"/>
  <c r="AE164" i="18"/>
  <c r="AB164" i="18"/>
  <c r="Z165" i="18" s="1"/>
  <c r="AA164" i="18"/>
  <c r="Y165" i="18" s="1"/>
  <c r="AI165" i="18"/>
  <c r="T165" i="18"/>
  <c r="R441" i="21"/>
  <c r="R321" i="18"/>
  <c r="R320" i="21"/>
  <c r="R168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R319" i="15"/>
  <c r="R319" i="11"/>
  <c r="R196" i="15"/>
  <c r="AJ346" i="11"/>
  <c r="AH346" i="11"/>
  <c r="U6" i="15"/>
  <c r="AG6" i="15" s="1"/>
  <c r="AK5" i="21"/>
  <c r="AH163" i="15"/>
  <c r="AJ163" i="15"/>
  <c r="R166" i="11"/>
  <c r="AH346" i="15"/>
  <c r="AJ346" i="15"/>
  <c r="R136" i="15"/>
  <c r="R349" i="15"/>
  <c r="R379" i="11"/>
  <c r="U194" i="15"/>
  <c r="AG194" i="15" s="1"/>
  <c r="AH376" i="11"/>
  <c r="AJ376" i="11"/>
  <c r="U6" i="11"/>
  <c r="AG6" i="11" s="1"/>
  <c r="AH5" i="15"/>
  <c r="AJ5" i="15"/>
  <c r="R440" i="15"/>
  <c r="R8" i="11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R8" i="15"/>
  <c r="R166" i="15"/>
  <c r="U134" i="11"/>
  <c r="AG134" i="11" s="1"/>
  <c r="AJ133" i="15"/>
  <c r="AH133" i="15"/>
  <c r="AH163" i="11"/>
  <c r="AJ163" i="11"/>
  <c r="AH437" i="15"/>
  <c r="AJ437" i="15"/>
  <c r="AJ193" i="11"/>
  <c r="AH193" i="11"/>
  <c r="R136" i="11"/>
  <c r="R9" i="21"/>
  <c r="R440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R196" i="11"/>
  <c r="R11" i="18"/>
  <c r="R9" i="15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R198" i="21"/>
  <c r="R199" i="18"/>
  <c r="R351" i="21"/>
  <c r="R443" i="18"/>
  <c r="R381" i="2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R169" i="18"/>
  <c r="R321" i="21"/>
  <c r="R322" i="18"/>
  <c r="R168" i="21"/>
  <c r="R352" i="18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R138" i="21"/>
  <c r="R139" i="18"/>
  <c r="V438" i="15"/>
  <c r="W438" i="15" s="1"/>
  <c r="AB438" i="15" s="1"/>
  <c r="Z439" i="15" s="1"/>
  <c r="AH194" i="18"/>
  <c r="AJ194" i="18"/>
  <c r="AH377" i="18"/>
  <c r="AJ377" i="18"/>
  <c r="U378" i="21"/>
  <c r="AG378" i="21" s="1"/>
  <c r="R442" i="21"/>
  <c r="R382" i="18"/>
  <c r="AK163" i="11"/>
  <c r="AK346" i="15"/>
  <c r="AK163" i="15"/>
  <c r="AK316" i="15"/>
  <c r="AK133" i="11"/>
  <c r="R441" i="15"/>
  <c r="R10" i="21"/>
  <c r="R350" i="15"/>
  <c r="R350" i="11"/>
  <c r="R380" i="11"/>
  <c r="AK346" i="11"/>
  <c r="AK316" i="11"/>
  <c r="AK193" i="15"/>
  <c r="R9" i="11"/>
  <c r="AK193" i="11"/>
  <c r="R197" i="15"/>
  <c r="R167" i="11"/>
  <c r="R137" i="11"/>
  <c r="AK5" i="15"/>
  <c r="R137" i="15"/>
  <c r="R380" i="15"/>
  <c r="R167" i="15"/>
  <c r="AK437" i="11"/>
  <c r="R320" i="15"/>
  <c r="R441" i="11"/>
  <c r="U7" i="18"/>
  <c r="AG7" i="18" s="1"/>
  <c r="V194" i="11"/>
  <c r="W194" i="11" s="1"/>
  <c r="V6" i="11"/>
  <c r="W6" i="11" s="1"/>
  <c r="AK376" i="11"/>
  <c r="R320" i="11"/>
  <c r="V317" i="15"/>
  <c r="W317" i="15" s="1"/>
  <c r="V194" i="15"/>
  <c r="W194" i="15" s="1"/>
  <c r="AK376" i="15"/>
  <c r="R197" i="11"/>
  <c r="AH6" i="18"/>
  <c r="AJ6" i="18"/>
  <c r="AK437" i="15"/>
  <c r="AK133" i="15"/>
  <c r="V164" i="11"/>
  <c r="W164" i="11" s="1"/>
  <c r="AK5" i="11"/>
  <c r="R12" i="18"/>
  <c r="R168" i="11"/>
  <c r="R10" i="15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R352" i="21"/>
  <c r="R353" i="18"/>
  <c r="R322" i="21"/>
  <c r="R200" i="18"/>
  <c r="AD438" i="15"/>
  <c r="AD438" i="11"/>
  <c r="V195" i="18"/>
  <c r="W195" i="18" s="1"/>
  <c r="R323" i="18"/>
  <c r="AK377" i="21"/>
  <c r="V348" i="21"/>
  <c r="W348" i="21" s="1"/>
  <c r="AH164" i="21"/>
  <c r="AJ164" i="21"/>
  <c r="R444" i="18"/>
  <c r="R169" i="21"/>
  <c r="R140" i="18"/>
  <c r="AK134" i="18"/>
  <c r="U318" i="21"/>
  <c r="AG318" i="21" s="1"/>
  <c r="R199" i="21"/>
  <c r="R170" i="18"/>
  <c r="R443" i="2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R139" i="21"/>
  <c r="R382" i="21"/>
  <c r="R383" i="18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R321" i="11"/>
  <c r="R198" i="11"/>
  <c r="R138" i="15"/>
  <c r="R321" i="15"/>
  <c r="R11" i="21"/>
  <c r="R10" i="11"/>
  <c r="R168" i="15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R351" i="15"/>
  <c r="R351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R198" i="15"/>
  <c r="R138" i="11"/>
  <c r="AK6" i="18"/>
  <c r="R381" i="15"/>
  <c r="R381" i="11"/>
  <c r="R442" i="15"/>
  <c r="R442" i="11"/>
  <c r="AA317" i="15"/>
  <c r="Y318" i="15" s="1"/>
  <c r="AB317" i="15"/>
  <c r="Z318" i="15" s="1"/>
  <c r="AI318" i="15"/>
  <c r="T318" i="15"/>
  <c r="AF317" i="15"/>
  <c r="AE317" i="15"/>
  <c r="AD317" i="15"/>
  <c r="R201" i="18"/>
  <c r="R11" i="11" l="1"/>
  <c r="AD318" i="18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R323" i="21"/>
  <c r="R324" i="18"/>
  <c r="U349" i="18"/>
  <c r="AG349" i="18" s="1"/>
  <c r="R170" i="21"/>
  <c r="AK164" i="21"/>
  <c r="R140" i="21"/>
  <c r="R141" i="18"/>
  <c r="R171" i="18"/>
  <c r="R200" i="21"/>
  <c r="R384" i="18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R383" i="21"/>
  <c r="R445" i="18"/>
  <c r="R353" i="2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R444" i="21"/>
  <c r="R354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R139" i="15"/>
  <c r="V7" i="15"/>
  <c r="W7" i="15" s="1"/>
  <c r="R199" i="11"/>
  <c r="R382" i="15"/>
  <c r="AH164" i="11"/>
  <c r="AJ164" i="11"/>
  <c r="AH6" i="11"/>
  <c r="AJ6" i="11"/>
  <c r="R13" i="18"/>
  <c r="AH317" i="15"/>
  <c r="AJ317" i="15"/>
  <c r="AH194" i="15"/>
  <c r="AJ194" i="15"/>
  <c r="U165" i="11"/>
  <c r="AG165" i="11" s="1"/>
  <c r="R352" i="11"/>
  <c r="R382" i="11"/>
  <c r="R169" i="15"/>
  <c r="R139" i="11"/>
  <c r="R352" i="15"/>
  <c r="U195" i="15"/>
  <c r="AG195" i="15" s="1"/>
  <c r="U195" i="11"/>
  <c r="AG195" i="11" s="1"/>
  <c r="R322" i="11"/>
  <c r="R12" i="21"/>
  <c r="R199" i="15"/>
  <c r="R443" i="11"/>
  <c r="R322" i="15"/>
  <c r="R169" i="11"/>
  <c r="R11" i="15"/>
  <c r="R443" i="15"/>
  <c r="V378" i="15"/>
  <c r="W378" i="15" s="1"/>
  <c r="U7" i="11"/>
  <c r="AG7" i="11" s="1"/>
  <c r="R202" i="18"/>
  <c r="R14" i="18"/>
  <c r="R172" i="18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R384" i="21"/>
  <c r="AJ195" i="18"/>
  <c r="U441" i="18"/>
  <c r="AG441" i="18" s="1"/>
  <c r="R445" i="21"/>
  <c r="AD378" i="11"/>
  <c r="V440" i="21"/>
  <c r="W440" i="21" s="1"/>
  <c r="V136" i="21"/>
  <c r="W136" i="21" s="1"/>
  <c r="R324" i="21"/>
  <c r="R354" i="21"/>
  <c r="V195" i="11"/>
  <c r="W195" i="11" s="1"/>
  <c r="AI196" i="11" s="1"/>
  <c r="AK348" i="18"/>
  <c r="U196" i="18"/>
  <c r="AG196" i="18" s="1"/>
  <c r="R446" i="18"/>
  <c r="R171" i="21"/>
  <c r="R142" i="18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R141" i="21"/>
  <c r="R325" i="18"/>
  <c r="R385" i="18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R201" i="21"/>
  <c r="R355" i="18"/>
  <c r="V196" i="21"/>
  <c r="W196" i="21" s="1"/>
  <c r="R383" i="11"/>
  <c r="R12" i="15"/>
  <c r="R353" i="15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R170" i="11"/>
  <c r="R140" i="15"/>
  <c r="R13" i="21"/>
  <c r="R44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R323" i="11"/>
  <c r="R170" i="15"/>
  <c r="AH7" i="18"/>
  <c r="AJ7" i="18"/>
  <c r="R323" i="15"/>
  <c r="R200" i="11"/>
  <c r="R353" i="11"/>
  <c r="R200" i="15"/>
  <c r="AK194" i="15"/>
  <c r="U8" i="18"/>
  <c r="AG8" i="18" s="1"/>
  <c r="U166" i="15"/>
  <c r="AG166" i="15" s="1"/>
  <c r="R12" i="11"/>
  <c r="R383" i="15"/>
  <c r="R140" i="11"/>
  <c r="R444" i="15"/>
  <c r="V7" i="11"/>
  <c r="W7" i="11" s="1"/>
  <c r="V8" i="21"/>
  <c r="W8" i="21" s="1"/>
  <c r="AK6" i="11"/>
  <c r="R386" i="18"/>
  <c r="R171" i="11"/>
  <c r="R324" i="15"/>
  <c r="AK318" i="18" l="1"/>
  <c r="R13" i="1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R326" i="18"/>
  <c r="AK348" i="21"/>
  <c r="R355" i="21"/>
  <c r="R356" i="18"/>
  <c r="AK195" i="18"/>
  <c r="R385" i="21"/>
  <c r="R202" i="21"/>
  <c r="R325" i="21"/>
  <c r="R203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R447" i="18"/>
  <c r="V166" i="15"/>
  <c r="W166" i="15" s="1"/>
  <c r="AI167" i="15" s="1"/>
  <c r="R142" i="21"/>
  <c r="R173" i="18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R172" i="21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R446" i="21"/>
  <c r="R143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R445" i="15"/>
  <c r="R201" i="11"/>
  <c r="R15" i="18"/>
  <c r="R14" i="21"/>
  <c r="AK7" i="18"/>
  <c r="AH7" i="15"/>
  <c r="AJ7" i="15"/>
  <c r="R141" i="15"/>
  <c r="R354" i="11"/>
  <c r="U379" i="15"/>
  <c r="AG379" i="15" s="1"/>
  <c r="R13" i="15"/>
  <c r="U8" i="15"/>
  <c r="AG8" i="15" s="1"/>
  <c r="R324" i="11"/>
  <c r="R201" i="15"/>
  <c r="R384" i="11"/>
  <c r="AE8" i="21"/>
  <c r="T9" i="21"/>
  <c r="AD8" i="21"/>
  <c r="AA8" i="21"/>
  <c r="Y9" i="21" s="1"/>
  <c r="AI9" i="21"/>
  <c r="AB8" i="21"/>
  <c r="Z9" i="21" s="1"/>
  <c r="AF8" i="21"/>
  <c r="R445" i="11"/>
  <c r="R171" i="15"/>
  <c r="R384" i="15"/>
  <c r="AD7" i="11"/>
  <c r="AA7" i="11"/>
  <c r="Y8" i="11" s="1"/>
  <c r="T8" i="11"/>
  <c r="AF7" i="11"/>
  <c r="AB7" i="11"/>
  <c r="Z8" i="11" s="1"/>
  <c r="AE7" i="11"/>
  <c r="AI8" i="11"/>
  <c r="R354" i="15"/>
  <c r="R141" i="11"/>
  <c r="V136" i="11"/>
  <c r="W136" i="11" s="1"/>
  <c r="V349" i="11"/>
  <c r="W349" i="11" s="1"/>
  <c r="R325" i="15"/>
  <c r="R446" i="15"/>
  <c r="R14" i="11" l="1"/>
  <c r="AK439" i="1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R327" i="18"/>
  <c r="R447" i="21"/>
  <c r="R357" i="18"/>
  <c r="R448" i="18"/>
  <c r="R203" i="21"/>
  <c r="R356" i="2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R143" i="21"/>
  <c r="U197" i="21"/>
  <c r="AG197" i="21" s="1"/>
  <c r="AA319" i="11"/>
  <c r="Y320" i="11" s="1"/>
  <c r="AB166" i="15"/>
  <c r="Z167" i="15" s="1"/>
  <c r="AH166" i="18"/>
  <c r="R144" i="18"/>
  <c r="R387" i="18"/>
  <c r="R326" i="21"/>
  <c r="R174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R173" i="21"/>
  <c r="R204" i="18"/>
  <c r="R386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R325" i="11"/>
  <c r="R142" i="15"/>
  <c r="R142" i="1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R446" i="11"/>
  <c r="R15" i="21"/>
  <c r="R172" i="11"/>
  <c r="R202" i="15"/>
  <c r="R385" i="15"/>
  <c r="R202" i="11"/>
  <c r="R355" i="15"/>
  <c r="AH7" i="11"/>
  <c r="AJ7" i="11"/>
  <c r="R355" i="11"/>
  <c r="R172" i="15"/>
  <c r="R16" i="18"/>
  <c r="R14" i="15"/>
  <c r="R385" i="11"/>
  <c r="AF440" i="11"/>
  <c r="T441" i="11"/>
  <c r="AE440" i="11"/>
  <c r="AB440" i="11"/>
  <c r="Z441" i="11" s="1"/>
  <c r="AD440" i="11"/>
  <c r="AI441" i="11"/>
  <c r="AA440" i="11"/>
  <c r="Y441" i="11" s="1"/>
  <c r="R358" i="18"/>
  <c r="AK195" i="15" l="1"/>
  <c r="R15" i="1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R357" i="21"/>
  <c r="R448" i="21"/>
  <c r="R328" i="18"/>
  <c r="T380" i="15"/>
  <c r="U380" i="15" s="1"/>
  <c r="AG380" i="15" s="1"/>
  <c r="AB166" i="11"/>
  <c r="Z167" i="11" s="1"/>
  <c r="R174" i="21"/>
  <c r="R145" i="18"/>
  <c r="AA379" i="15"/>
  <c r="Y380" i="15" s="1"/>
  <c r="AE166" i="11"/>
  <c r="V137" i="21"/>
  <c r="W137" i="21" s="1"/>
  <c r="AH349" i="21"/>
  <c r="AJ349" i="21"/>
  <c r="AH196" i="18"/>
  <c r="AJ196" i="18"/>
  <c r="AK166" i="18"/>
  <c r="R175" i="18"/>
  <c r="AK136" i="21"/>
  <c r="R205" i="18"/>
  <c r="V167" i="21"/>
  <c r="W167" i="21" s="1"/>
  <c r="U442" i="18"/>
  <c r="AG442" i="18" s="1"/>
  <c r="T167" i="11"/>
  <c r="U167" i="11" s="1"/>
  <c r="AG167" i="11" s="1"/>
  <c r="R204" i="21"/>
  <c r="R449" i="18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R388" i="18"/>
  <c r="R144" i="21"/>
  <c r="R387" i="21"/>
  <c r="AK319" i="18"/>
  <c r="R327" i="21"/>
  <c r="AK136" i="18"/>
  <c r="AK196" i="21"/>
  <c r="U137" i="11"/>
  <c r="AG137" i="11" s="1"/>
  <c r="R356" i="11"/>
  <c r="R386" i="15"/>
  <c r="R17" i="18"/>
  <c r="V320" i="11"/>
  <c r="W320" i="11" s="1"/>
  <c r="AH136" i="11"/>
  <c r="AJ136" i="11"/>
  <c r="R203" i="11"/>
  <c r="R326" i="15"/>
  <c r="R447" i="15"/>
  <c r="AK8" i="21"/>
  <c r="U441" i="11"/>
  <c r="AG441" i="11" s="1"/>
  <c r="U350" i="11"/>
  <c r="AG350" i="11" s="1"/>
  <c r="R356" i="15"/>
  <c r="R143" i="11"/>
  <c r="AH440" i="11"/>
  <c r="AJ440" i="11"/>
  <c r="AJ349" i="11"/>
  <c r="R173" i="11"/>
  <c r="R143" i="15"/>
  <c r="R326" i="11"/>
  <c r="R15" i="15"/>
  <c r="R447" i="11"/>
  <c r="R173" i="15"/>
  <c r="R386" i="11"/>
  <c r="R16" i="21"/>
  <c r="R203" i="15"/>
  <c r="U197" i="15"/>
  <c r="AG197" i="15" s="1"/>
  <c r="AK7" i="11"/>
  <c r="V350" i="15"/>
  <c r="W350" i="15" s="1"/>
  <c r="V8" i="11"/>
  <c r="W8" i="11" s="1"/>
  <c r="AH349" i="11"/>
  <c r="R327" i="15"/>
  <c r="R175" i="21"/>
  <c r="R358" i="2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R146" i="18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R359" i="18"/>
  <c r="R328" i="21"/>
  <c r="AH319" i="21"/>
  <c r="AJ319" i="21"/>
  <c r="R450" i="18"/>
  <c r="R389" i="18"/>
  <c r="R145" i="21"/>
  <c r="V441" i="11"/>
  <c r="W441" i="11" s="1"/>
  <c r="AF441" i="11" s="1"/>
  <c r="V197" i="18"/>
  <c r="W197" i="18" s="1"/>
  <c r="AK196" i="18"/>
  <c r="AK349" i="21"/>
  <c r="U320" i="21"/>
  <c r="AG320" i="21" s="1"/>
  <c r="R329" i="18"/>
  <c r="R176" i="18"/>
  <c r="R205" i="21"/>
  <c r="R206" i="18"/>
  <c r="R388" i="21"/>
  <c r="R449" i="2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R16" i="15"/>
  <c r="R357" i="15"/>
  <c r="R387" i="11"/>
  <c r="R16" i="11"/>
  <c r="V167" i="11"/>
  <c r="W167" i="11" s="1"/>
  <c r="V350" i="11"/>
  <c r="W350" i="11" s="1"/>
  <c r="R144" i="15"/>
  <c r="R174" i="11"/>
  <c r="R144" i="11"/>
  <c r="AK440" i="11"/>
  <c r="R448" i="11"/>
  <c r="V197" i="15"/>
  <c r="W197" i="15" s="1"/>
  <c r="R174" i="15"/>
  <c r="R18" i="18"/>
  <c r="R387" i="15"/>
  <c r="V380" i="15"/>
  <c r="W380" i="15" s="1"/>
  <c r="R327" i="11"/>
  <c r="AI9" i="11"/>
  <c r="AA8" i="11"/>
  <c r="Y9" i="11" s="1"/>
  <c r="T9" i="11"/>
  <c r="AE8" i="11"/>
  <c r="AD8" i="11"/>
  <c r="AF8" i="11"/>
  <c r="AB8" i="11"/>
  <c r="Z9" i="11" s="1"/>
  <c r="R17" i="21"/>
  <c r="R204" i="15"/>
  <c r="R204" i="1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R448" i="15"/>
  <c r="R357" i="11"/>
  <c r="AK349" i="11"/>
  <c r="AI321" i="11"/>
  <c r="AE320" i="11"/>
  <c r="AD320" i="11"/>
  <c r="T321" i="11"/>
  <c r="AF320" i="11"/>
  <c r="AA320" i="11"/>
  <c r="Y321" i="11" s="1"/>
  <c r="AB320" i="11"/>
  <c r="Z321" i="11" s="1"/>
  <c r="R449" i="15"/>
  <c r="R176" i="2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R390" i="18"/>
  <c r="R451" i="18"/>
  <c r="R329" i="2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R360" i="18"/>
  <c r="R177" i="18"/>
  <c r="R206" i="21"/>
  <c r="R207" i="18"/>
  <c r="R450" i="21"/>
  <c r="R330" i="18"/>
  <c r="R146" i="21"/>
  <c r="R147" i="18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R359" i="21"/>
  <c r="R389" i="21"/>
  <c r="AH137" i="21"/>
  <c r="AJ137" i="21"/>
  <c r="R328" i="11"/>
  <c r="R17" i="11"/>
  <c r="R358" i="15"/>
  <c r="R175" i="15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R205" i="11"/>
  <c r="R358" i="11"/>
  <c r="AH350" i="15"/>
  <c r="AJ350" i="15"/>
  <c r="U321" i="11"/>
  <c r="AG321" i="11" s="1"/>
  <c r="R18" i="21"/>
  <c r="R145" i="15"/>
  <c r="AA380" i="15"/>
  <c r="Y381" i="15" s="1"/>
  <c r="AF380" i="15"/>
  <c r="AE380" i="15"/>
  <c r="T381" i="15"/>
  <c r="AD380" i="15"/>
  <c r="AI381" i="15"/>
  <c r="AB380" i="15"/>
  <c r="Z381" i="15" s="1"/>
  <c r="R388" i="11"/>
  <c r="R388" i="15"/>
  <c r="R145" i="11"/>
  <c r="R17" i="15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R175" i="1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R205" i="15"/>
  <c r="U351" i="15"/>
  <c r="AG351" i="15" s="1"/>
  <c r="R449" i="11"/>
  <c r="R19" i="18"/>
  <c r="R328" i="15"/>
  <c r="V138" i="15"/>
  <c r="W138" i="15" s="1"/>
  <c r="AH8" i="11"/>
  <c r="AJ8" i="11"/>
  <c r="R177" i="21"/>
  <c r="R389" i="11"/>
  <c r="R176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R360" i="21"/>
  <c r="U351" i="21"/>
  <c r="AG351" i="21" s="1"/>
  <c r="U382" i="18"/>
  <c r="AG382" i="18" s="1"/>
  <c r="R330" i="21"/>
  <c r="R391" i="18"/>
  <c r="R147" i="21"/>
  <c r="R148" i="18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R178" i="18"/>
  <c r="AH197" i="18"/>
  <c r="AJ197" i="18"/>
  <c r="R390" i="21"/>
  <c r="R331" i="18"/>
  <c r="R208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R452" i="18"/>
  <c r="R207" i="21"/>
  <c r="R451" i="21"/>
  <c r="R361" i="18"/>
  <c r="V382" i="21"/>
  <c r="W382" i="21" s="1"/>
  <c r="AK320" i="11"/>
  <c r="R146" i="15"/>
  <c r="R450" i="11"/>
  <c r="R359" i="15"/>
  <c r="R329" i="11"/>
  <c r="R206" i="11"/>
  <c r="V198" i="11"/>
  <c r="W198" i="11" s="1"/>
  <c r="V442" i="11"/>
  <c r="W442" i="11" s="1"/>
  <c r="U381" i="15"/>
  <c r="AG381" i="15" s="1"/>
  <c r="U198" i="15"/>
  <c r="AG198" i="15" s="1"/>
  <c r="R18" i="15"/>
  <c r="R176" i="15"/>
  <c r="R359" i="11"/>
  <c r="AI139" i="15"/>
  <c r="AE138" i="15"/>
  <c r="AF138" i="15"/>
  <c r="AD138" i="15"/>
  <c r="AB138" i="15"/>
  <c r="Z139" i="15" s="1"/>
  <c r="AA138" i="15"/>
  <c r="Y139" i="15" s="1"/>
  <c r="T139" i="15"/>
  <c r="R389" i="15"/>
  <c r="V351" i="15"/>
  <c r="W351" i="15" s="1"/>
  <c r="AH197" i="15"/>
  <c r="AJ197" i="15"/>
  <c r="AH137" i="11"/>
  <c r="AJ137" i="11"/>
  <c r="AK350" i="15"/>
  <c r="AH350" i="11"/>
  <c r="AJ350" i="11"/>
  <c r="R18" i="11"/>
  <c r="AH167" i="11"/>
  <c r="AJ167" i="11"/>
  <c r="U351" i="11"/>
  <c r="AG351" i="11" s="1"/>
  <c r="U138" i="11"/>
  <c r="AG138" i="11" s="1"/>
  <c r="V321" i="11"/>
  <c r="W321" i="11" s="1"/>
  <c r="U168" i="11"/>
  <c r="AG168" i="11" s="1"/>
  <c r="R206" i="15"/>
  <c r="R450" i="15"/>
  <c r="R329" i="15"/>
  <c r="R19" i="21"/>
  <c r="AK8" i="11"/>
  <c r="R20" i="18"/>
  <c r="V321" i="15"/>
  <c r="W321" i="15" s="1"/>
  <c r="R146" i="11"/>
  <c r="AH380" i="15"/>
  <c r="AJ380" i="15"/>
  <c r="R331" i="21"/>
  <c r="R208" i="21"/>
  <c r="R178" i="21"/>
  <c r="R177" i="11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R362" i="18"/>
  <c r="R452" i="21"/>
  <c r="V381" i="15"/>
  <c r="W381" i="15" s="1"/>
  <c r="AE381" i="15" s="1"/>
  <c r="AH198" i="21"/>
  <c r="AJ198" i="21"/>
  <c r="R148" i="21"/>
  <c r="R209" i="18"/>
  <c r="R391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R392" i="18"/>
  <c r="AK350" i="21"/>
  <c r="U321" i="21"/>
  <c r="AG321" i="21" s="1"/>
  <c r="AJ321" i="18"/>
  <c r="AH321" i="18"/>
  <c r="R332" i="18"/>
  <c r="AH320" i="21"/>
  <c r="AJ320" i="21"/>
  <c r="R149" i="18"/>
  <c r="R361" i="21"/>
  <c r="R179" i="18"/>
  <c r="R453" i="18"/>
  <c r="V443" i="21"/>
  <c r="W443" i="21" s="1"/>
  <c r="AK197" i="18"/>
  <c r="U322" i="18"/>
  <c r="AG322" i="18" s="1"/>
  <c r="V351" i="21"/>
  <c r="W351" i="21" s="1"/>
  <c r="AK137" i="11"/>
  <c r="R390" i="15"/>
  <c r="R207" i="11"/>
  <c r="R20" i="2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R390" i="1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R207" i="15"/>
  <c r="R147" i="11"/>
  <c r="V198" i="15"/>
  <c r="W198" i="15" s="1"/>
  <c r="R451" i="15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R330" i="15"/>
  <c r="AK197" i="15"/>
  <c r="R451" i="11"/>
  <c r="R360" i="15"/>
  <c r="R19" i="11"/>
  <c r="R330" i="11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R177" i="15"/>
  <c r="R19" i="15"/>
  <c r="R147" i="15"/>
  <c r="R360" i="11"/>
  <c r="R21" i="18"/>
  <c r="V138" i="11"/>
  <c r="W138" i="11" s="1"/>
  <c r="AK167" i="11"/>
  <c r="V11" i="21"/>
  <c r="W11" i="21" s="1"/>
  <c r="V169" i="15"/>
  <c r="W169" i="15" s="1"/>
  <c r="R20" i="11" l="1"/>
  <c r="AK442" i="15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R393" i="18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R180" i="18"/>
  <c r="R362" i="21"/>
  <c r="R454" i="18"/>
  <c r="R179" i="21"/>
  <c r="AH382" i="21"/>
  <c r="AJ382" i="21"/>
  <c r="R333" i="18"/>
  <c r="R209" i="21"/>
  <c r="AK168" i="18"/>
  <c r="R453" i="21"/>
  <c r="AD351" i="21"/>
  <c r="T352" i="21"/>
  <c r="AE351" i="21"/>
  <c r="AB351" i="21"/>
  <c r="Z352" i="21" s="1"/>
  <c r="AI352" i="21"/>
  <c r="AF351" i="21"/>
  <c r="AA351" i="21"/>
  <c r="Y352" i="21" s="1"/>
  <c r="R210" i="18"/>
  <c r="R363" i="18"/>
  <c r="R149" i="21"/>
  <c r="U383" i="21"/>
  <c r="AG383" i="21" s="1"/>
  <c r="R332" i="21"/>
  <c r="R150" i="18"/>
  <c r="R392" i="2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R361" i="11"/>
  <c r="R22" i="18"/>
  <c r="R391" i="11"/>
  <c r="R208" i="15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R331" i="15"/>
  <c r="R452" i="11"/>
  <c r="R21" i="2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R331" i="11"/>
  <c r="T12" i="21"/>
  <c r="AD11" i="21"/>
  <c r="AI12" i="21"/>
  <c r="AB11" i="21"/>
  <c r="Z12" i="21" s="1"/>
  <c r="AF11" i="21"/>
  <c r="AE11" i="21"/>
  <c r="AA11" i="21"/>
  <c r="Y12" i="21" s="1"/>
  <c r="R452" i="15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R20" i="15"/>
  <c r="R361" i="15"/>
  <c r="R148" i="11"/>
  <c r="AH321" i="11"/>
  <c r="AJ321" i="11"/>
  <c r="R148" i="15"/>
  <c r="R178" i="11"/>
  <c r="T170" i="15"/>
  <c r="AI170" i="15"/>
  <c r="AF169" i="15"/>
  <c r="AA169" i="15"/>
  <c r="Y170" i="15" s="1"/>
  <c r="AD169" i="15"/>
  <c r="AB169" i="15"/>
  <c r="Z170" i="15" s="1"/>
  <c r="AE169" i="15"/>
  <c r="R178" i="15"/>
  <c r="R391" i="15"/>
  <c r="R208" i="11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R21" i="11" l="1"/>
  <c r="AJ11" i="18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R150" i="21"/>
  <c r="R394" i="18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R334" i="18"/>
  <c r="R363" i="21"/>
  <c r="R364" i="18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R151" i="18"/>
  <c r="AI12" i="15"/>
  <c r="U352" i="21"/>
  <c r="AG352" i="21" s="1"/>
  <c r="V140" i="18"/>
  <c r="W140" i="18" s="1"/>
  <c r="R210" i="21"/>
  <c r="R333" i="21"/>
  <c r="R181" i="18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R393" i="21"/>
  <c r="R454" i="21"/>
  <c r="R455" i="18"/>
  <c r="AK382" i="21"/>
  <c r="AA444" i="18"/>
  <c r="Y445" i="18" s="1"/>
  <c r="AI445" i="18"/>
  <c r="AD444" i="18"/>
  <c r="AF444" i="18"/>
  <c r="AB444" i="18"/>
  <c r="Z445" i="18" s="1"/>
  <c r="T445" i="18"/>
  <c r="AE444" i="18"/>
  <c r="R180" i="21"/>
  <c r="R211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R179" i="15"/>
  <c r="R209" i="11"/>
  <c r="U383" i="11"/>
  <c r="AG383" i="11" s="1"/>
  <c r="AH198" i="15"/>
  <c r="AJ198" i="15"/>
  <c r="AK321" i="15"/>
  <c r="R332" i="15"/>
  <c r="R392" i="11"/>
  <c r="U170" i="15"/>
  <c r="AG170" i="15" s="1"/>
  <c r="AK351" i="15"/>
  <c r="AH168" i="11"/>
  <c r="AJ168" i="11"/>
  <c r="R362" i="15"/>
  <c r="AK442" i="11"/>
  <c r="U169" i="11"/>
  <c r="AG169" i="11" s="1"/>
  <c r="U444" i="15"/>
  <c r="AG444" i="15" s="1"/>
  <c r="AH351" i="11"/>
  <c r="AJ351" i="11"/>
  <c r="R453" i="15"/>
  <c r="R362" i="11"/>
  <c r="R149" i="11"/>
  <c r="R23" i="18"/>
  <c r="AH11" i="21"/>
  <c r="AJ11" i="21"/>
  <c r="U199" i="15"/>
  <c r="AG199" i="15" s="1"/>
  <c r="R149" i="15"/>
  <c r="R179" i="11"/>
  <c r="U12" i="21"/>
  <c r="AG12" i="21" s="1"/>
  <c r="R209" i="15"/>
  <c r="R392" i="15"/>
  <c r="R453" i="11"/>
  <c r="AH169" i="15"/>
  <c r="AJ169" i="15"/>
  <c r="AH443" i="15"/>
  <c r="AJ443" i="15"/>
  <c r="U139" i="11"/>
  <c r="AG139" i="11" s="1"/>
  <c r="U352" i="11"/>
  <c r="AG352" i="11" s="1"/>
  <c r="R21" i="15"/>
  <c r="R22" i="21"/>
  <c r="R332" i="11"/>
  <c r="AJ382" i="11"/>
  <c r="AH382" i="11"/>
  <c r="AH138" i="11"/>
  <c r="AJ138" i="11"/>
  <c r="AK198" i="11"/>
  <c r="R22" i="11" l="1"/>
  <c r="AK11" i="18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R151" i="21"/>
  <c r="R334" i="2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R181" i="21"/>
  <c r="U170" i="21"/>
  <c r="AG170" i="21" s="1"/>
  <c r="R211" i="21"/>
  <c r="AH444" i="18"/>
  <c r="AJ444" i="18"/>
  <c r="U323" i="18"/>
  <c r="AG323" i="18" s="1"/>
  <c r="R394" i="21"/>
  <c r="R455" i="21"/>
  <c r="R364" i="2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R333" i="15"/>
  <c r="R393" i="11"/>
  <c r="R180" i="11"/>
  <c r="R454" i="15"/>
  <c r="R210" i="11"/>
  <c r="V140" i="15"/>
  <c r="W140" i="15" s="1"/>
  <c r="R363" i="11"/>
  <c r="R363" i="15"/>
  <c r="R393" i="15"/>
  <c r="R454" i="11"/>
  <c r="R150" i="15"/>
  <c r="AK443" i="15"/>
  <c r="R210" i="15"/>
  <c r="AK168" i="11"/>
  <c r="R23" i="21"/>
  <c r="R180" i="15"/>
  <c r="AK11" i="21"/>
  <c r="R150" i="11"/>
  <c r="AK351" i="11"/>
  <c r="R22" i="15"/>
  <c r="R333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R334" i="11"/>
  <c r="R334" i="15"/>
  <c r="R211" i="1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R455" i="15"/>
  <c r="R364" i="11"/>
  <c r="R211" i="15"/>
  <c r="AD444" i="15"/>
  <c r="AE444" i="15"/>
  <c r="AF444" i="15"/>
  <c r="AA444" i="15"/>
  <c r="Y445" i="15" s="1"/>
  <c r="AI445" i="15"/>
  <c r="T445" i="15"/>
  <c r="AB444" i="15"/>
  <c r="Z445" i="15" s="1"/>
  <c r="R23" i="15"/>
  <c r="R23" i="11"/>
  <c r="R151" i="15"/>
  <c r="R394" i="11"/>
  <c r="R364" i="15"/>
  <c r="V353" i="15"/>
  <c r="W353" i="15" s="1"/>
  <c r="U353" i="11"/>
  <c r="AG353" i="11" s="1"/>
  <c r="R151" i="11"/>
  <c r="R181" i="15"/>
  <c r="R181" i="11"/>
  <c r="R394" i="15"/>
  <c r="R455" i="1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<sst xmlns="http://schemas.openxmlformats.org/spreadsheetml/2006/main" count="3058" uniqueCount="387">
  <si>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</si>
  <si>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</si>
  <si>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</si>
  <si>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</si>
  <si>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</si>
  <si>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</si>
  <si>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</si>
  <si>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</si>
  <si>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</si>
  <si>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</si>
  <si>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</si>
  <si>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</si>
  <si>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</si>
  <si>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</si>
  <si>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</si>
  <si>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</si>
  <si>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</si>
  <si>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</si>
  <si>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</si>
  <si>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</si>
  <si>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</si>
  <si>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</si>
  <si>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</si>
  <si>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</si>
  <si>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</si>
  <si>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</si>
  <si>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</si>
  <si>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</si>
  <si>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</si>
  <si>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</si>
  <si>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</si>
  <si>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</si>
  <si>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</si>
  <si>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</si>
  <si>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</si>
  <si>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</si>
  <si>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</si>
  <si>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</si>
  <si>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</si>
  <si>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</si>
  <si>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</si>
  <si>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</si>
  <si>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</si>
  <si>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</si>
  <si>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</si>
  <si>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</si>
  <si>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</si>
  <si>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</si>
  <si>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</si>
  <si>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</si>
  <si>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</si>
  <si>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</si>
  <si>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</si>
  <si>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</si>
  <si>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</si>
  <si>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</si>
  <si>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</si>
  <si>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</si>
  <si>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</si>
  <si>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</si>
  <si>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</si>
  <si>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</si>
  <si>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</si>
  <si>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</si>
  <si>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</si>
  <si>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</si>
  <si>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</si>
  <si>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</si>
  <si>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</si>
  <si>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</si>
  <si>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</si>
  <si>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</si>
  <si>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</si>
  <si>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</si>
  <si>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</si>
  <si>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</si>
  <si>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</si>
  <si>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</si>
  <si>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</si>
  <si>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</si>
  <si>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</si>
  <si>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</si>
  <si>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</si>
  <si>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</si>
  <si>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</si>
  <si>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</si>
  <si>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</si>
  <si>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</si>
  <si>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</si>
  <si>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</si>
  <si>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</si>
  <si>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</si>
  <si>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</si>
  <si>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</si>
  <si>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</si>
  <si>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</si>
  <si>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</si>
  <si>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</si>
  <si>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</si>
  <si>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</si>
  <si>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</si>
  <si>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</si>
  <si>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</si>
  <si>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</si>
  <si>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</si>
  <si>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</si>
  <si>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</si>
  <si>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</si>
  <si>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</si>
  <si>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</si>
  <si>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</si>
  <si>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</si>
  <si>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</si>
  <si>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</si>
  <si>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</si>
  <si>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</si>
  <si>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</si>
  <si>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</si>
  <si>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</si>
  <si>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</si>
  <si>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</si>
  <si>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</si>
  <si>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</si>
  <si>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</si>
  <si>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</si>
  <si>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</si>
  <si>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</si>
  <si>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</si>
  <si>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</si>
  <si>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</si>
  <si>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</si>
  <si>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</si>
  <si>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</si>
  <si>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</si>
  <si>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</si>
  <si>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</si>
  <si>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</si>
  <si>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</si>
  <si>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</si>
  <si>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</si>
  <si>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</si>
  <si>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</si>
  <si>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</si>
  <si>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</si>
  <si>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</si>
  <si>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</si>
  <si>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</si>
  <si>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</si>
  <si>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</si>
  <si>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</si>
  <si>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</si>
  <si>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</si>
  <si>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</si>
  <si>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</si>
  <si>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</si>
  <si>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</si>
  <si>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</si>
  <si>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</si>
  <si>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</si>
  <si>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</si>
  <si>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</si>
  <si>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</si>
  <si>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</si>
  <si>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</si>
  <si>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</si>
  <si>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</si>
  <si>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</si>
  <si>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</si>
  <si>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</si>
  <si>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</si>
  <si>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</si>
  <si>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</si>
  <si>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</si>
  <si>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</si>
  <si>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</si>
  <si>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</si>
  <si>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</si>
  <si>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</si>
  <si>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</si>
  <si>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</si>
  <si>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</si>
  <si>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</si>
  <si>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</si>
  <si>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</si>
  <si>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</si>
  <si>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</si>
  <si>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</si>
  <si>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</si>
  <si>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</si>
  <si>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</si>
  <si>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</si>
  <si>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</si>
  <si>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</si>
  <si>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</si>
  <si>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</si>
  <si>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</si>
  <si>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</si>
  <si>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</si>
  <si>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</si>
  <si>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</si>
  <si>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</si>
  <si>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</si>
  <si>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</si>
  <si>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</si>
  <si>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</si>
  <si>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</si>
  <si>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</si>
  <si>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</si>
  <si>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</si>
  <si>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</si>
  <si>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</si>
  <si>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</si>
  <si>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</si>
  <si>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</si>
  <si>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</si>
  <si>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</si>
  <si>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</si>
  <si>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</si>
  <si>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</si>
  <si>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</si>
  <si>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</si>
  <si>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</si>
  <si>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</si>
  <si>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</si>
  <si>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</si>
  <si>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</si>
  <si>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</si>
  <si>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</si>
  <si>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</si>
  <si>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</si>
  <si>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</si>
  <si>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</si>
  <si>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</si>
  <si>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</si>
  <si>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</si>
  <si>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</si>
  <si>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</si>
  <si>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</si>
  <si>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</si>
  <si>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</si>
  <si>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</si>
  <si>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</si>
  <si>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</si>
  <si>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</si>
  <si>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</si>
  <si>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</si>
  <si>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</si>
  <si>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</si>
  <si>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</si>
  <si>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</si>
  <si>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</si>
  <si>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</si>
  <si>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</si>
  <si>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</si>
  <si>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</si>
  <si>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</si>
  <si>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</si>
  <si>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</si>
  <si>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</si>
  <si>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</si>
  <si>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</si>
  <si>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 xml:space="preserve">20-Year Term Insurance Medium Risk Intervention 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</si>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</sst>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Intervention%20Modelling.xlsx" TargetMode="External"/><Relationship Id="rId1" Type="http://schemas.openxmlformats.org/officeDocument/2006/relationships/externalLinkPath" Target="/personal/z5362944_ad_unsw_edu_au/Documents/2024%20Trimester%201/ACTL%204001%20Actuarial%20Theory%20and%20Practice%20A/Group%20Project/Wallaby%20Consulting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erventions"/>
      <sheetName val="Intervention Costs"/>
      <sheetName val="cost_sensitivities"/>
      <sheetName val="Mortality (No Interventions)"/>
      <sheetName val="Premium Calc (Base)"/>
      <sheetName val="Premium Calc Exp. Loaded (Base)"/>
      <sheetName val="Mortality (Interventions)"/>
      <sheetName val="Life Expectancy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Age by Underwriting Class"/>
    </sheetNames>
    <sheetDataSet>
      <sheetData sheetId="0"/>
      <sheetData sheetId="1"/>
      <sheetData sheetId="2">
        <row r="75">
          <cell r="M75">
            <v>94597.863636363632</v>
          </cell>
        </row>
      </sheetData>
      <sheetData sheetId="3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0.97384661250000004</v>
          </cell>
          <cell r="E28">
            <v>4.1246314373813669E-4</v>
          </cell>
          <cell r="F28">
            <v>9962.1845348732313</v>
          </cell>
          <cell r="G28">
            <v>0.97877681250000004</v>
          </cell>
          <cell r="H28">
            <v>4.1455128140289419E-4</v>
          </cell>
          <cell r="I28">
            <v>9962.1637238767107</v>
          </cell>
          <cell r="J28">
            <v>1.080171875</v>
          </cell>
          <cell r="K28">
            <v>4.5749616173770651E-4</v>
          </cell>
          <cell r="L28">
            <v>9961.7357225192009</v>
          </cell>
          <cell r="M28">
            <v>1.0932217500000001</v>
          </cell>
          <cell r="N28">
            <v>4.6302330779828774E-4</v>
          </cell>
          <cell r="O28">
            <v>9961.6806373495929</v>
          </cell>
        </row>
        <row r="29">
          <cell r="B29">
            <v>20</v>
          </cell>
          <cell r="C29">
            <v>4.5942347293519695E-4</v>
          </cell>
          <cell r="D29">
            <v>0.94769322499999997</v>
          </cell>
          <cell r="E29">
            <v>4.3539251270665702E-4</v>
          </cell>
          <cell r="F29">
            <v>9957.8470743165453</v>
          </cell>
          <cell r="G29">
            <v>0.95755362499999996</v>
          </cell>
          <cell r="H29">
            <v>4.3992261191918723E-4</v>
          </cell>
          <cell r="I29">
            <v>9957.7811427909364</v>
          </cell>
          <cell r="J29">
            <v>1.16034375</v>
          </cell>
          <cell r="K29">
            <v>5.3308915542364991E-4</v>
          </cell>
          <cell r="L29">
            <v>9956.4252292363308</v>
          </cell>
          <cell r="M29">
            <v>1.1864435</v>
          </cell>
          <cell r="N29">
            <v>5.4507999321139037E-4</v>
          </cell>
          <cell r="O29">
            <v>9956.2507245354118</v>
          </cell>
        </row>
        <row r="30">
          <cell r="B30">
            <v>21</v>
          </cell>
          <cell r="C30">
            <v>4.9583377153748407E-4</v>
          </cell>
          <cell r="D30">
            <v>0.92153983750000001</v>
          </cell>
          <cell r="E30">
            <v>4.5693057324966522E-4</v>
          </cell>
          <cell r="F30">
            <v>9953.2970295445448</v>
          </cell>
          <cell r="G30">
            <v>0.9363304375</v>
          </cell>
          <cell r="H30">
            <v>4.6426425223096749E-4</v>
          </cell>
          <cell r="I30">
            <v>9953.1581009747988</v>
          </cell>
          <cell r="J30">
            <v>1.240515625</v>
          </cell>
          <cell r="K30">
            <v>6.1508954099492928E-4</v>
          </cell>
          <cell r="L30">
            <v>9950.3011362121288</v>
          </cell>
          <cell r="M30">
            <v>1.2796652499999999</v>
          </cell>
          <cell r="N30">
            <v>6.3450124721295734E-4</v>
          </cell>
          <cell r="O30">
            <v>9949.9334710331295</v>
          </cell>
        </row>
        <row r="31">
          <cell r="B31">
            <v>22</v>
          </cell>
          <cell r="C31">
            <v>5.2075138958068614E-4</v>
          </cell>
          <cell r="D31">
            <v>0.89538644999999994</v>
          </cell>
          <cell r="E31">
            <v>4.6627373804921751E-4</v>
          </cell>
          <cell r="F31">
            <v>9948.6560685326658</v>
          </cell>
          <cell r="G31">
            <v>0.91510724999999993</v>
          </cell>
          <cell r="H31">
            <v>4.7654337205286032E-4</v>
          </cell>
          <cell r="I31">
            <v>9948.4149894507846</v>
          </cell>
          <cell r="J31">
            <v>1.3206875</v>
          </cell>
          <cell r="K31">
            <v>6.8774985082684244E-4</v>
          </cell>
          <cell r="L31">
            <v>9943.4578180900171</v>
          </cell>
          <cell r="M31">
            <v>1.372887</v>
          </cell>
          <cell r="N31">
            <v>7.1493281298725948E-4</v>
          </cell>
          <cell r="O31">
            <v>9942.819937107648</v>
          </cell>
        </row>
        <row r="32">
          <cell r="B32">
            <v>23</v>
          </cell>
          <cell r="C32">
            <v>5.4044964650571791E-4</v>
          </cell>
          <cell r="D32">
            <v>0.86923306249999999</v>
          </cell>
          <cell r="E32">
            <v>4.6977670135920762E-4</v>
          </cell>
          <cell r="F32">
            <v>9943.982421701834</v>
          </cell>
          <cell r="G32">
            <v>0.89388406249999997</v>
          </cell>
          <cell r="H32">
            <v>4.8309932559522002E-4</v>
          </cell>
          <cell r="I32">
            <v>9943.6089168786402</v>
          </cell>
          <cell r="J32">
            <v>1.400859375</v>
          </cell>
          <cell r="K32">
            <v>7.5709395402297089E-4</v>
          </cell>
          <cell r="L32">
            <v>9935.929686293859</v>
          </cell>
          <cell r="M32">
            <v>1.4661087500000001</v>
          </cell>
          <cell r="N32">
            <v>7.9235795567644005E-4</v>
          </cell>
          <cell r="O32">
            <v>9934.9416646286227</v>
          </cell>
        </row>
        <row r="33">
          <cell r="B33">
            <v>24</v>
          </cell>
          <cell r="C33">
            <v>5.4255756315120713E-4</v>
          </cell>
          <cell r="D33">
            <v>0.84307967500000003</v>
          </cell>
          <cell r="E33">
            <v>4.5741925401031168E-4</v>
          </cell>
          <cell r="F33">
            <v>9939.4338526806077</v>
          </cell>
          <cell r="G33">
            <v>0.872660875</v>
          </cell>
          <cell r="H33">
            <v>4.7346875779740019E-4</v>
          </cell>
          <cell r="I33">
            <v>9938.9009287167428</v>
          </cell>
          <cell r="J33">
            <v>1.48103125</v>
          </cell>
          <cell r="K33">
            <v>8.0354470595078622E-4</v>
          </cell>
          <cell r="L33">
            <v>9927.9457225957376</v>
          </cell>
          <cell r="M33">
            <v>1.5593305</v>
          </cell>
          <cell r="N33">
            <v>8.460265562273534E-4</v>
          </cell>
          <cell r="O33">
            <v>9926.5364401457773</v>
          </cell>
        </row>
        <row r="34">
          <cell r="B34">
            <v>25</v>
          </cell>
          <cell r="C34">
            <v>5.4536811867852606E-4</v>
          </cell>
          <cell r="D34">
            <v>0.81692628750000007</v>
          </cell>
          <cell r="E34">
            <v>4.4552555251290771E-4</v>
          </cell>
          <cell r="F34">
            <v>9935.0055809217265</v>
          </cell>
          <cell r="G34">
            <v>0.85143768750000004</v>
          </cell>
          <cell r="H34">
            <v>4.6434696980386978E-4</v>
          </cell>
          <cell r="I34">
            <v>9934.2858301873111</v>
          </cell>
          <cell r="J34">
            <v>1.561203125</v>
          </cell>
          <cell r="K34">
            <v>8.514304111562858E-4</v>
          </cell>
          <cell r="L34">
            <v>9919.4927676872103</v>
          </cell>
          <cell r="M34">
            <v>1.6525522499999998</v>
          </cell>
          <cell r="N34">
            <v>9.0124931160046517E-4</v>
          </cell>
          <cell r="O34">
            <v>9917.5901560125185</v>
          </cell>
        </row>
        <row r="35">
          <cell r="B35">
            <v>26</v>
          </cell>
          <cell r="C35">
            <v>5.558572714104193E-4</v>
          </cell>
          <cell r="D35">
            <v>0.7907729</v>
          </cell>
          <cell r="E35">
            <v>4.3955686649930435E-4</v>
          </cell>
          <cell r="F35">
            <v>9930.6385809999229</v>
          </cell>
          <cell r="G35">
            <v>0.83021449999999997</v>
          </cell>
          <cell r="H35">
            <v>4.6148076665536555E-4</v>
          </cell>
          <cell r="I35">
            <v>9929.7013483462215</v>
          </cell>
          <cell r="J35">
            <v>1.641375</v>
          </cell>
          <cell r="K35">
            <v>9.1237022886127696E-4</v>
          </cell>
          <cell r="L35">
            <v>9910.4425178005677</v>
          </cell>
          <cell r="M35">
            <v>1.7457739999999999</v>
          </cell>
          <cell r="N35">
            <v>9.7040117213925334E-4</v>
          </cell>
          <cell r="O35">
            <v>9907.9661149003277</v>
          </cell>
        </row>
        <row r="36">
          <cell r="B36">
            <v>27</v>
          </cell>
          <cell r="C36">
            <v>5.6823515476493009E-4</v>
          </cell>
          <cell r="D36">
            <v>0.7907729</v>
          </cell>
          <cell r="E36">
            <v>4.4934496121541256E-4</v>
          </cell>
          <cell r="F36">
            <v>9926.1762985918995</v>
          </cell>
          <cell r="G36">
            <v>0.83021449999999997</v>
          </cell>
          <cell r="H36">
            <v>4.7175706489558901E-4</v>
          </cell>
          <cell r="I36">
            <v>9925.0169415828368</v>
          </cell>
          <cell r="J36">
            <v>1.641375</v>
          </cell>
          <cell r="K36">
            <v>9.326869771522871E-4</v>
          </cell>
          <cell r="L36">
            <v>9901.1991771263984</v>
          </cell>
          <cell r="M36">
            <v>1.7457739999999999</v>
          </cell>
          <cell r="N36">
            <v>9.9201015907459094E-4</v>
          </cell>
          <cell r="O36">
            <v>9898.1373118585798</v>
          </cell>
        </row>
        <row r="37">
          <cell r="B37">
            <v>28</v>
          </cell>
          <cell r="C37">
            <v>5.8293444091486659E-4</v>
          </cell>
          <cell r="D37">
            <v>0.7907729</v>
          </cell>
          <cell r="E37">
            <v>4.609687583521277E-4</v>
          </cell>
          <cell r="F37">
            <v>9921.6006414283529</v>
          </cell>
          <cell r="G37">
            <v>0.83021449999999997</v>
          </cell>
          <cell r="H37">
            <v>4.8396062539691548E-4</v>
          </cell>
          <cell r="I37">
            <v>9920.213624176713</v>
          </cell>
          <cell r="J37">
            <v>1.641375</v>
          </cell>
          <cell r="K37">
            <v>9.5681401795663916E-4</v>
          </cell>
          <cell r="L37">
            <v>9891.7255709591427</v>
          </cell>
          <cell r="M37">
            <v>1.7457739999999999</v>
          </cell>
          <cell r="N37">
            <v>1.0176717906537102E-3</v>
          </cell>
          <cell r="O37">
            <v>9888.0642567362847</v>
          </cell>
        </row>
        <row r="38">
          <cell r="B38">
            <v>29</v>
          </cell>
          <cell r="C38">
            <v>5.9880064650571791E-4</v>
          </cell>
          <cell r="D38">
            <v>0.7907729</v>
          </cell>
          <cell r="E38">
            <v>4.735153237592014E-4</v>
          </cell>
          <cell r="F38">
            <v>9916.9026114884182</v>
          </cell>
          <cell r="G38">
            <v>0.83021449999999997</v>
          </cell>
          <cell r="H38">
            <v>4.971329793384213E-4</v>
          </cell>
          <cell r="I38">
            <v>9915.2819588220518</v>
          </cell>
          <cell r="J38">
            <v>1.641375</v>
          </cell>
          <cell r="K38">
            <v>9.8285641115832272E-4</v>
          </cell>
          <cell r="L38">
            <v>9882.0034250643057</v>
          </cell>
          <cell r="M38">
            <v>1.7457739999999999</v>
          </cell>
          <cell r="N38">
            <v>1.0453705998528732E-3</v>
          </cell>
          <cell r="O38">
            <v>9877.727565072837</v>
          </cell>
        </row>
        <row r="39">
          <cell r="B39">
            <v>30</v>
          </cell>
          <cell r="C39">
            <v>6.1932831181702667E-4</v>
          </cell>
          <cell r="D39">
            <v>0.7907729</v>
          </cell>
          <cell r="E39">
            <v>4.8974804518765443E-4</v>
          </cell>
          <cell r="F39">
            <v>9912.0458278201259</v>
          </cell>
          <cell r="G39">
            <v>0.83021449999999997</v>
          </cell>
          <cell r="H39">
            <v>5.1417534473101691E-4</v>
          </cell>
          <cell r="I39">
            <v>9910.1837653027706</v>
          </cell>
          <cell r="J39">
            <v>1.641375</v>
          </cell>
          <cell r="K39">
            <v>1.0165500078086721E-3</v>
          </cell>
          <cell r="L39">
            <v>9871.9578744053906</v>
          </cell>
          <cell r="M39">
            <v>1.7457739999999999</v>
          </cell>
          <cell r="N39">
            <v>1.0812072642340579E-3</v>
          </cell>
          <cell r="O39">
            <v>9867.0476942753539</v>
          </cell>
        </row>
        <row r="40">
          <cell r="B40">
            <v>31</v>
          </cell>
          <cell r="C40">
            <v>6.4993111181702663E-4</v>
          </cell>
          <cell r="D40">
            <v>0.7907729</v>
          </cell>
          <cell r="E40">
            <v>5.1394791009177446E-4</v>
          </cell>
          <cell r="F40">
            <v>9906.9515525821844</v>
          </cell>
          <cell r="G40">
            <v>0.83021449999999997</v>
          </cell>
          <cell r="H40">
            <v>5.3958223303161683E-4</v>
          </cell>
          <cell r="I40">
            <v>9904.8364062169348</v>
          </cell>
          <cell r="J40">
            <v>1.641375</v>
          </cell>
          <cell r="K40">
            <v>1.066780678658672E-3</v>
          </cell>
          <cell r="L40">
            <v>9861.4266604844433</v>
          </cell>
          <cell r="M40">
            <v>1.7457739999999999</v>
          </cell>
          <cell r="N40">
            <v>1.1346328368012578E-3</v>
          </cell>
          <cell r="O40">
            <v>9855.8522179591455</v>
          </cell>
        </row>
        <row r="41">
          <cell r="B41">
            <v>32</v>
          </cell>
          <cell r="C41">
            <v>6.8674453265565438E-4</v>
          </cell>
          <cell r="D41">
            <v>0.7907729</v>
          </cell>
          <cell r="E41">
            <v>5.4305896564725651E-4</v>
          </cell>
          <cell r="F41">
            <v>9901.5714937193225</v>
          </cell>
          <cell r="G41">
            <v>0.83021449999999997</v>
          </cell>
          <cell r="H41">
            <v>5.7014526880644779E-4</v>
          </cell>
          <cell r="I41">
            <v>9899.1892106016276</v>
          </cell>
          <cell r="J41">
            <v>1.641375</v>
          </cell>
          <cell r="K41">
            <v>1.1272053072876747E-3</v>
          </cell>
          <cell r="L41">
            <v>9850.3108080153161</v>
          </cell>
          <cell r="M41">
            <v>1.7457739999999999</v>
          </cell>
          <cell r="N41">
            <v>1.1989007497523923E-3</v>
          </cell>
          <cell r="O41">
            <v>9844.0360293455851</v>
          </cell>
        </row>
        <row r="42">
          <cell r="B42">
            <v>33</v>
          </cell>
          <cell r="C42">
            <v>7.2349525489199488E-4</v>
          </cell>
          <cell r="D42">
            <v>0.7907729</v>
          </cell>
          <cell r="E42">
            <v>5.7212044084718197E-4</v>
          </cell>
          <cell r="F42">
            <v>9895.9066022712559</v>
          </cell>
          <cell r="G42">
            <v>0.83021449999999997</v>
          </cell>
          <cell r="H42">
            <v>6.0065625129253006E-4</v>
          </cell>
          <cell r="I42">
            <v>9893.2432007195512</v>
          </cell>
          <cell r="J42">
            <v>1.641375</v>
          </cell>
          <cell r="K42">
            <v>1.1875270239983481E-3</v>
          </cell>
          <cell r="L42">
            <v>9838.6132977360139</v>
          </cell>
          <cell r="M42">
            <v>1.7457739999999999</v>
          </cell>
          <cell r="N42">
            <v>1.2630592051138174E-3</v>
          </cell>
          <cell r="O42">
            <v>9831.6024290232472</v>
          </cell>
        </row>
        <row r="43">
          <cell r="B43">
            <v>34</v>
          </cell>
          <cell r="C43">
            <v>7.6924228132147399E-4</v>
          </cell>
          <cell r="D43">
            <v>0.7907729</v>
          </cell>
          <cell r="E43">
            <v>6.0829594960319785E-4</v>
          </cell>
          <cell r="F43">
            <v>9889.8869623674418</v>
          </cell>
          <cell r="G43">
            <v>0.83021449999999997</v>
          </cell>
          <cell r="H43">
            <v>6.3863609596616681E-4</v>
          </cell>
          <cell r="I43">
            <v>9886.9250185054007</v>
          </cell>
          <cell r="J43">
            <v>1.641375</v>
          </cell>
          <cell r="K43">
            <v>1.2626150495040345E-3</v>
          </cell>
          <cell r="L43">
            <v>9826.1909165200414</v>
          </cell>
          <cell r="M43">
            <v>1.7457739999999999</v>
          </cell>
          <cell r="N43">
            <v>1.3429231744317149E-3</v>
          </cell>
          <cell r="O43">
            <v>9818.399342279512</v>
          </cell>
        </row>
        <row r="44">
          <cell r="B44">
            <v>35</v>
          </cell>
          <cell r="C44">
            <v>8.1713505082592125E-4</v>
          </cell>
          <cell r="D44">
            <v>0.7907729</v>
          </cell>
          <cell r="E44">
            <v>6.4616825383326118E-4</v>
          </cell>
          <cell r="F44">
            <v>9883.4964313783603</v>
          </cell>
          <cell r="G44">
            <v>0.83021449999999997</v>
          </cell>
          <cell r="H44">
            <v>6.7839736765391671E-4</v>
          </cell>
          <cell r="I44">
            <v>9880.2177545986542</v>
          </cell>
          <cell r="J44">
            <v>1.641375</v>
          </cell>
          <cell r="K44">
            <v>1.3412250440493964E-3</v>
          </cell>
          <cell r="L44">
            <v>9813.0117831751941</v>
          </cell>
          <cell r="M44">
            <v>1.7457739999999999</v>
          </cell>
          <cell r="N44">
            <v>1.4265331262205718E-3</v>
          </cell>
          <cell r="O44">
            <v>9804.3930703712886</v>
          </cell>
        </row>
        <row r="45">
          <cell r="B45">
            <v>36</v>
          </cell>
          <cell r="C45">
            <v>8.7338418424396443E-4</v>
          </cell>
          <cell r="D45">
            <v>0.7907729</v>
          </cell>
          <cell r="E45">
            <v>6.9064854418873409E-4</v>
          </cell>
          <cell r="F45">
            <v>9876.6704089565337</v>
          </cell>
          <cell r="G45">
            <v>0.83021449999999997</v>
          </cell>
          <cell r="H45">
            <v>7.2509621383001082E-4</v>
          </cell>
          <cell r="I45">
            <v>9873.0536461129795</v>
          </cell>
          <cell r="J45">
            <v>1.641375</v>
          </cell>
          <cell r="K45">
            <v>1.4335509654134371E-3</v>
          </cell>
          <cell r="L45">
            <v>9798.9443306598096</v>
          </cell>
          <cell r="M45">
            <v>1.7457739999999999</v>
          </cell>
          <cell r="N45">
            <v>1.5247314008643227E-3</v>
          </cell>
          <cell r="O45">
            <v>9789.4440043904779</v>
          </cell>
        </row>
        <row r="46">
          <cell r="B46">
            <v>37</v>
          </cell>
          <cell r="C46">
            <v>9.4989016213468871E-4</v>
          </cell>
          <cell r="D46">
            <v>0.7907729</v>
          </cell>
          <cell r="E46">
            <v>7.5114739819271803E-4</v>
          </cell>
          <cell r="F46">
            <v>9869.2515736760397</v>
          </cell>
          <cell r="G46">
            <v>0.83021449999999997</v>
          </cell>
          <cell r="H46">
            <v>7.8861258601156952E-4</v>
          </cell>
          <cell r="I46">
            <v>9865.2676317452879</v>
          </cell>
          <cell r="J46">
            <v>1.641375</v>
          </cell>
          <cell r="K46">
            <v>1.5591259648738247E-3</v>
          </cell>
          <cell r="L46">
            <v>9783.6665421255238</v>
          </cell>
          <cell r="M46">
            <v>1.7457739999999999</v>
          </cell>
          <cell r="N46">
            <v>1.6582935479105239E-3</v>
          </cell>
          <cell r="O46">
            <v>9773.2102325603664</v>
          </cell>
        </row>
        <row r="47">
          <cell r="B47">
            <v>38</v>
          </cell>
          <cell r="C47">
            <v>1.0389179067344346E-3</v>
          </cell>
          <cell r="D47">
            <v>0.7907729</v>
          </cell>
          <cell r="E47">
            <v>8.2154812597031834E-4</v>
          </cell>
          <cell r="F47">
            <v>9861.1435085409557</v>
          </cell>
          <cell r="G47">
            <v>0.83021449999999997</v>
          </cell>
          <cell r="H47">
            <v>8.6252471048057523E-4</v>
          </cell>
          <cell r="I47">
            <v>9856.7585946374038</v>
          </cell>
          <cell r="J47">
            <v>1.641375</v>
          </cell>
          <cell r="K47">
            <v>1.7052538791662325E-3</v>
          </cell>
          <cell r="L47">
            <v>9766.9829068020954</v>
          </cell>
          <cell r="M47">
            <v>1.7457739999999999</v>
          </cell>
          <cell r="N47">
            <v>1.8137158697114008E-3</v>
          </cell>
          <cell r="O47">
            <v>9755.484406063546</v>
          </cell>
        </row>
        <row r="48">
          <cell r="B48">
            <v>39</v>
          </cell>
          <cell r="C48">
            <v>1.1303800152477764E-3</v>
          </cell>
          <cell r="D48">
            <v>0.7907729</v>
          </cell>
          <cell r="E48">
            <v>8.9387388275952834E-4</v>
          </cell>
          <cell r="F48">
            <v>9852.3288899045274</v>
          </cell>
          <cell r="G48">
            <v>0.83021449999999997</v>
          </cell>
          <cell r="H48">
            <v>9.3845787916892502E-4</v>
          </cell>
          <cell r="I48">
            <v>9847.5084418712013</v>
          </cell>
          <cell r="J48">
            <v>1.641375</v>
          </cell>
          <cell r="K48">
            <v>1.8553774975273191E-3</v>
          </cell>
          <cell r="L48">
            <v>9748.8614664980814</v>
          </cell>
          <cell r="M48">
            <v>1.7457739999999999</v>
          </cell>
          <cell r="N48">
            <v>1.9733880407391715E-3</v>
          </cell>
          <cell r="O48">
            <v>9736.2330498050014</v>
          </cell>
        </row>
        <row r="49">
          <cell r="B49">
            <v>40</v>
          </cell>
          <cell r="C49">
            <v>1.2258009445997461E-3</v>
          </cell>
          <cell r="D49">
            <v>0.7907729</v>
          </cell>
          <cell r="E49">
            <v>9.6933016778388056E-4</v>
          </cell>
          <cell r="F49">
            <v>9842.7787302886136</v>
          </cell>
          <cell r="G49">
            <v>0.83021449999999997</v>
          </cell>
          <cell r="H49">
            <v>1.0176777183204058E-3</v>
          </cell>
          <cell r="I49">
            <v>9837.4868519489373</v>
          </cell>
          <cell r="J49">
            <v>1.641375</v>
          </cell>
          <cell r="K49">
            <v>2.0119990254424082E-3</v>
          </cell>
          <cell r="L49">
            <v>9729.2467667283145</v>
          </cell>
          <cell r="M49">
            <v>1.7457739999999999</v>
          </cell>
          <cell r="N49">
            <v>2.1399714182576768E-3</v>
          </cell>
          <cell r="O49">
            <v>9715.3977893569227</v>
          </cell>
        </row>
        <row r="50">
          <cell r="B50">
            <v>41</v>
          </cell>
          <cell r="C50">
            <v>1.337018476747141E-3</v>
          </cell>
          <cell r="D50">
            <v>0.7907729</v>
          </cell>
          <cell r="E50">
            <v>1.0572779782109193E-3</v>
          </cell>
          <cell r="F50">
            <v>9832.3721770926768</v>
          </cell>
          <cell r="G50">
            <v>0.83021449999999997</v>
          </cell>
          <cell r="H50">
            <v>1.1100121261633893E-3</v>
          </cell>
          <cell r="I50">
            <v>9826.5671222523015</v>
          </cell>
          <cell r="J50">
            <v>1.641375</v>
          </cell>
          <cell r="K50">
            <v>2.1945487022708389E-3</v>
          </cell>
          <cell r="L50">
            <v>9707.8954608623171</v>
          </cell>
          <cell r="M50">
            <v>1.7457739999999999</v>
          </cell>
          <cell r="N50">
            <v>2.3341320942247635E-3</v>
          </cell>
          <cell r="O50">
            <v>9692.7207675686241</v>
          </cell>
        </row>
        <row r="51">
          <cell r="B51">
            <v>42</v>
          </cell>
          <cell r="C51">
            <v>1.4474328449809405E-3</v>
          </cell>
          <cell r="D51">
            <v>0.7907729</v>
          </cell>
          <cell r="E51">
            <v>1.1445906683808288E-3</v>
          </cell>
          <cell r="F51">
            <v>9821.1181356507295</v>
          </cell>
          <cell r="G51">
            <v>0.83021449999999997</v>
          </cell>
          <cell r="H51">
            <v>1.201679735679429E-3</v>
          </cell>
          <cell r="I51">
            <v>9814.758735670197</v>
          </cell>
          <cell r="J51">
            <v>1.641375</v>
          </cell>
          <cell r="K51">
            <v>2.3757800859305913E-3</v>
          </cell>
          <cell r="L51">
            <v>9684.8316361501038</v>
          </cell>
          <cell r="M51">
            <v>1.7457739999999999</v>
          </cell>
          <cell r="N51">
            <v>2.5268906275137562E-3</v>
          </cell>
          <cell r="O51">
            <v>9668.2283223059476</v>
          </cell>
        </row>
        <row r="52">
          <cell r="B52">
            <v>43</v>
          </cell>
          <cell r="C52">
            <v>1.5733551951715374E-3</v>
          </cell>
          <cell r="D52">
            <v>0.7907729</v>
          </cell>
          <cell r="E52">
            <v>1.2441666504158626E-3</v>
          </cell>
          <cell r="F52">
            <v>9808.8990279965583</v>
          </cell>
          <cell r="G52">
            <v>0.83021449999999997</v>
          </cell>
          <cell r="H52">
            <v>1.3062222966817403E-3</v>
          </cell>
          <cell r="I52">
            <v>9801.9384789731121</v>
          </cell>
          <cell r="J52">
            <v>1.641375</v>
          </cell>
          <cell r="K52">
            <v>2.5824658834746822E-3</v>
          </cell>
          <cell r="L52">
            <v>9659.8208888625504</v>
          </cell>
          <cell r="M52">
            <v>1.7457739999999999</v>
          </cell>
          <cell r="N52">
            <v>2.7467225924953952E-3</v>
          </cell>
          <cell r="O52">
            <v>9641.6723811436659</v>
          </cell>
        </row>
        <row r="53">
          <cell r="B53">
            <v>44</v>
          </cell>
          <cell r="C53">
            <v>1.7089262259212198E-3</v>
          </cell>
          <cell r="D53">
            <v>0.7907729</v>
          </cell>
          <cell r="E53">
            <v>1.3513725475577782E-3</v>
          </cell>
          <cell r="F53">
            <v>9795.643551128358</v>
          </cell>
          <cell r="G53">
            <v>0.83021449999999997</v>
          </cell>
          <cell r="H53">
            <v>1.4187753321900725E-3</v>
          </cell>
          <cell r="I53">
            <v>9788.0317304515011</v>
          </cell>
          <cell r="J53">
            <v>1.641375</v>
          </cell>
          <cell r="K53">
            <v>2.8049887840714423E-3</v>
          </cell>
          <cell r="L53">
            <v>9632.7251996131527</v>
          </cell>
          <cell r="M53">
            <v>1.7457739999999999</v>
          </cell>
          <cell r="N53">
            <v>2.9833989731313914E-3</v>
          </cell>
          <cell r="O53">
            <v>9612.9074256624936</v>
          </cell>
        </row>
        <row r="54">
          <cell r="B54">
            <v>45</v>
          </cell>
          <cell r="C54">
            <v>1.8567366205844982E-3</v>
          </cell>
          <cell r="D54">
            <v>0.7907729</v>
          </cell>
          <cell r="E54">
            <v>1.4682570019958034E-3</v>
          </cell>
          <cell r="F54">
            <v>9781.2610288953583</v>
          </cell>
          <cell r="G54">
            <v>0.83021449999999997</v>
          </cell>
          <cell r="H54">
            <v>1.5414896650902488E-3</v>
          </cell>
          <cell r="I54">
            <v>9772.9435806974343</v>
          </cell>
          <cell r="J54">
            <v>1.641375</v>
          </cell>
          <cell r="K54">
            <v>3.0476010706118805E-3</v>
          </cell>
          <cell r="L54">
            <v>9603.368495981902</v>
          </cell>
          <cell r="M54">
            <v>1.7457739999999999</v>
          </cell>
          <cell r="N54">
            <v>3.2414425170642818E-3</v>
          </cell>
          <cell r="O54">
            <v>9581.7477388203479</v>
          </cell>
        </row>
        <row r="55">
          <cell r="B55">
            <v>46</v>
          </cell>
          <cell r="C55">
            <v>2.0141832597204575E-3</v>
          </cell>
          <cell r="D55">
            <v>0.7907729</v>
          </cell>
          <cell r="E55">
            <v>1.5927615374205994E-3</v>
          </cell>
          <cell r="F55">
            <v>9765.6818125410628</v>
          </cell>
          <cell r="G55">
            <v>0.83021449999999997</v>
          </cell>
          <cell r="H55">
            <v>1.6722041478771897E-3</v>
          </cell>
          <cell r="I55">
            <v>9756.6012239048232</v>
          </cell>
          <cell r="J55">
            <v>1.641375</v>
          </cell>
          <cell r="K55">
            <v>3.3060300479236661E-3</v>
          </cell>
          <cell r="L55">
            <v>9571.6194711729022</v>
          </cell>
          <cell r="M55">
            <v>1.7457739999999999</v>
          </cell>
          <cell r="N55">
            <v>3.516308766055222E-3</v>
          </cell>
          <cell r="O55">
            <v>9548.0553552522033</v>
          </cell>
        </row>
        <row r="56">
          <cell r="B56">
            <v>47</v>
          </cell>
          <cell r="C56">
            <v>2.1985740808132146E-3</v>
          </cell>
          <cell r="D56">
            <v>0.7907729</v>
          </cell>
          <cell r="E56">
            <v>1.7385728017495002E-3</v>
          </cell>
          <cell r="F56">
            <v>9748.7034637512388</v>
          </cell>
          <cell r="G56">
            <v>0.83021449999999997</v>
          </cell>
          <cell r="H56">
            <v>1.8252880812153025E-3</v>
          </cell>
          <cell r="I56">
            <v>9738.7926159776598</v>
          </cell>
          <cell r="J56">
            <v>1.641375</v>
          </cell>
          <cell r="K56">
            <v>3.6086845318947904E-3</v>
          </cell>
          <cell r="L56">
            <v>9537.0785160420983</v>
          </cell>
          <cell r="M56">
            <v>1.7457739999999999</v>
          </cell>
          <cell r="N56">
            <v>3.8382134673576088E-3</v>
          </cell>
          <cell r="O56">
            <v>9511.4078806005982</v>
          </cell>
        </row>
        <row r="57">
          <cell r="B57">
            <v>48</v>
          </cell>
          <cell r="C57">
            <v>2.4105056658195682E-3</v>
          </cell>
          <cell r="D57">
            <v>0.7907729</v>
          </cell>
          <cell r="E57">
            <v>1.9061625558265708E-3</v>
          </cell>
          <cell r="F57">
            <v>9730.120850240779</v>
          </cell>
          <cell r="G57">
            <v>0.83021449999999997</v>
          </cell>
          <cell r="H57">
            <v>2.0012367560955598E-3</v>
          </cell>
          <cell r="I57">
            <v>9719.3029862345738</v>
          </cell>
          <cell r="J57">
            <v>1.641375</v>
          </cell>
          <cell r="K57">
            <v>3.9565437372345936E-3</v>
          </cell>
          <cell r="L57">
            <v>9499.3446477679372</v>
          </cell>
          <cell r="M57">
            <v>1.7457739999999999</v>
          </cell>
          <cell r="N57">
            <v>4.208198118240491E-3</v>
          </cell>
          <cell r="O57">
            <v>9471.3819918556364</v>
          </cell>
        </row>
        <row r="58">
          <cell r="B58">
            <v>49</v>
          </cell>
          <cell r="C58">
            <v>2.63510375501906E-3</v>
          </cell>
          <cell r="D58">
            <v>0.7907729</v>
          </cell>
          <cell r="E58">
            <v>2.0837686381573119E-3</v>
          </cell>
          <cell r="F58">
            <v>9709.8455295675667</v>
          </cell>
          <cell r="G58">
            <v>0.83021449999999997</v>
          </cell>
          <cell r="H58">
            <v>2.1877013464212712E-3</v>
          </cell>
          <cell r="I58">
            <v>9698.0400540053124</v>
          </cell>
          <cell r="J58">
            <v>1.641375</v>
          </cell>
          <cell r="K58">
            <v>4.3251934258944098E-3</v>
          </cell>
          <cell r="L58">
            <v>9458.2581447471057</v>
          </cell>
          <cell r="M58">
            <v>1.7457739999999999</v>
          </cell>
          <cell r="N58">
            <v>4.6002956228146444E-3</v>
          </cell>
          <cell r="O58">
            <v>9427.8108347364978</v>
          </cell>
        </row>
        <row r="59">
          <cell r="B59">
            <v>50</v>
          </cell>
          <cell r="C59">
            <v>2.8812138650571792E-3</v>
          </cell>
          <cell r="D59">
            <v>0.7907729</v>
          </cell>
          <cell r="E59">
            <v>2.2783858435914744E-3</v>
          </cell>
          <cell r="F59">
            <v>9687.7227549695399</v>
          </cell>
          <cell r="G59">
            <v>0.83021449999999997</v>
          </cell>
          <cell r="H59">
            <v>2.3920255283715135E-3</v>
          </cell>
          <cell r="I59">
            <v>9674.8420946209626</v>
          </cell>
          <cell r="J59">
            <v>1.641375</v>
          </cell>
          <cell r="K59">
            <v>4.7291524077582277E-3</v>
          </cell>
          <cell r="L59">
            <v>9413.5286004686768</v>
          </cell>
          <cell r="M59">
            <v>1.7457739999999999</v>
          </cell>
          <cell r="N59">
            <v>5.0299482540563318E-3</v>
          </cell>
          <cell r="O59">
            <v>9380.3894340887418</v>
          </cell>
        </row>
        <row r="60">
          <cell r="B60">
            <v>51</v>
          </cell>
          <cell r="C60">
            <v>3.145021744599746E-3</v>
          </cell>
          <cell r="D60">
            <v>0.7907729</v>
          </cell>
          <cell r="E60">
            <v>2.4869979655402006E-3</v>
          </cell>
          <cell r="F60">
            <v>9663.6294081872129</v>
          </cell>
          <cell r="G60">
            <v>0.83021449999999997</v>
          </cell>
          <cell r="H60">
            <v>2.6110426551820059E-3</v>
          </cell>
          <cell r="I60">
            <v>9649.5806692297574</v>
          </cell>
          <cell r="J60">
            <v>1.641375</v>
          </cell>
          <cell r="K60">
            <v>5.1621600660424084E-3</v>
          </cell>
          <cell r="L60">
            <v>9364.9344590467899</v>
          </cell>
          <cell r="M60">
            <v>1.7457739999999999</v>
          </cell>
          <cell r="N60">
            <v>5.4904971911568772E-3</v>
          </cell>
          <cell r="O60">
            <v>9328.8864322489189</v>
          </cell>
        </row>
        <row r="61">
          <cell r="B61">
            <v>52</v>
          </cell>
          <cell r="C61">
            <v>3.4487228810673445E-3</v>
          </cell>
          <cell r="D61">
            <v>0.7907729</v>
          </cell>
          <cell r="E61">
            <v>2.7271565939579793E-3</v>
          </cell>
          <cell r="F61">
            <v>9637.275177525109</v>
          </cell>
          <cell r="G61">
            <v>0.83021449999999997</v>
          </cell>
          <cell r="H61">
            <v>2.8631797423438847E-3</v>
          </cell>
          <cell r="I61">
            <v>9621.9521853355054</v>
          </cell>
          <cell r="J61">
            <v>1.641375</v>
          </cell>
          <cell r="K61">
            <v>5.660647518911913E-3</v>
          </cell>
          <cell r="L61">
            <v>9311.9228660364133</v>
          </cell>
          <cell r="M61">
            <v>1.7457739999999999</v>
          </cell>
          <cell r="N61">
            <v>6.0206907389724618E-3</v>
          </cell>
          <cell r="O61">
            <v>9272.7200921013518</v>
          </cell>
        </row>
        <row r="62">
          <cell r="B62">
            <v>53</v>
          </cell>
          <cell r="C62">
            <v>3.7953977966963151E-3</v>
          </cell>
          <cell r="D62">
            <v>0.7907729</v>
          </cell>
          <cell r="E62">
            <v>3.0012977223471556E-3</v>
          </cell>
          <cell r="F62">
            <v>9608.3508454851708</v>
          </cell>
          <cell r="G62">
            <v>0.83021449999999997</v>
          </cell>
          <cell r="H62">
            <v>3.1509942840853328E-3</v>
          </cell>
          <cell r="I62">
            <v>9591.6334689977703</v>
          </cell>
          <cell r="J62">
            <v>1.641375</v>
          </cell>
          <cell r="K62">
            <v>6.2296710585524146E-3</v>
          </cell>
          <cell r="L62">
            <v>9253.912649658394</v>
          </cell>
          <cell r="M62">
            <v>1.7457739999999999</v>
          </cell>
          <cell r="N62">
            <v>6.6259067931297129E-3</v>
          </cell>
          <cell r="O62">
            <v>9211.2799130523072</v>
          </cell>
        </row>
        <row r="63">
          <cell r="B63">
            <v>54</v>
          </cell>
          <cell r="C63">
            <v>4.1777060914866583E-3</v>
          </cell>
          <cell r="D63">
            <v>0.7907729</v>
          </cell>
          <cell r="E63">
            <v>3.3036167613125699E-3</v>
          </cell>
          <cell r="F63">
            <v>9576.6085365834551</v>
          </cell>
          <cell r="G63">
            <v>0.83021449999999997</v>
          </cell>
          <cell r="H63">
            <v>3.4683921738905502E-3</v>
          </cell>
          <cell r="I63">
            <v>9558.3659225390729</v>
          </cell>
          <cell r="J63">
            <v>1.641375</v>
          </cell>
          <cell r="K63">
            <v>6.8571823359139137E-3</v>
          </cell>
          <cell r="L63">
            <v>9190.4568832990662</v>
          </cell>
          <cell r="M63">
            <v>1.7457739999999999</v>
          </cell>
          <cell r="N63">
            <v>7.2933306741590287E-3</v>
          </cell>
          <cell r="O63">
            <v>9144.0990027141779</v>
          </cell>
        </row>
        <row r="64">
          <cell r="B64">
            <v>55</v>
          </cell>
          <cell r="C64">
            <v>4.6130945583227447E-3</v>
          </cell>
          <cell r="D64">
            <v>0.7907729</v>
          </cell>
          <cell r="E64">
            <v>3.6479101618590959E-3</v>
          </cell>
          <cell r="F64">
            <v>9541.6739289867055</v>
          </cell>
          <cell r="G64">
            <v>0.83021449999999997</v>
          </cell>
          <cell r="H64">
            <v>3.8298579921906381E-3</v>
          </cell>
          <cell r="I64">
            <v>9521.7587384183553</v>
          </cell>
          <cell r="J64">
            <v>1.641375</v>
          </cell>
          <cell r="K64">
            <v>7.5718180806669949E-3</v>
          </cell>
          <cell r="L64">
            <v>9120.8684157005118</v>
          </cell>
          <cell r="M64">
            <v>1.7457739999999999</v>
          </cell>
          <cell r="N64">
            <v>8.0534205394613301E-3</v>
          </cell>
          <cell r="O64">
            <v>9070.4577279908517</v>
          </cell>
        </row>
        <row r="65">
          <cell r="B65">
            <v>56</v>
          </cell>
          <cell r="C65">
            <v>5.1056032027954256E-3</v>
          </cell>
          <cell r="D65">
            <v>0.7907729</v>
          </cell>
          <cell r="E65">
            <v>4.037372650923827E-3</v>
          </cell>
          <cell r="F65">
            <v>9503.1506356217815</v>
          </cell>
          <cell r="G65">
            <v>0.83021449999999997</v>
          </cell>
          <cell r="H65">
            <v>4.2387458102072029E-3</v>
          </cell>
          <cell r="I65">
            <v>9481.3984234600812</v>
          </cell>
          <cell r="J65">
            <v>1.641375</v>
          </cell>
          <cell r="K65">
            <v>8.3802094569883426E-3</v>
          </cell>
          <cell r="L65">
            <v>9044.4336279473118</v>
          </cell>
          <cell r="M65">
            <v>1.7457739999999999</v>
          </cell>
          <cell r="N65">
            <v>8.9132293257569804E-3</v>
          </cell>
          <cell r="O65">
            <v>8989.6106581716849</v>
          </cell>
        </row>
        <row r="66">
          <cell r="B66">
            <v>57</v>
          </cell>
          <cell r="C66">
            <v>5.619987973824651E-3</v>
          </cell>
          <cell r="D66">
            <v>0.7907729</v>
          </cell>
          <cell r="E66">
            <v>4.4441341880264431E-3</v>
          </cell>
          <cell r="F66">
            <v>9460.9173589880484</v>
          </cell>
          <cell r="G66">
            <v>0.83021449999999997</v>
          </cell>
          <cell r="H66">
            <v>4.6657955056948457E-3</v>
          </cell>
          <cell r="I66">
            <v>9437.1601573081989</v>
          </cell>
          <cell r="J66">
            <v>1.641375</v>
          </cell>
          <cell r="K66">
            <v>9.2245077605364375E-3</v>
          </cell>
          <cell r="L66">
            <v>8961.0031797566553</v>
          </cell>
          <cell r="M66">
            <v>1.7457739999999999</v>
          </cell>
          <cell r="N66">
            <v>9.8112288850157568E-3</v>
          </cell>
          <cell r="O66">
            <v>8901.4115304171864</v>
          </cell>
        </row>
        <row r="67">
          <cell r="B67">
            <v>58</v>
          </cell>
          <cell r="C67">
            <v>6.1702892129606099E-3</v>
          </cell>
          <cell r="D67">
            <v>0.7907729</v>
          </cell>
          <cell r="E67">
            <v>4.8792974947715791E-3</v>
          </cell>
          <cell r="F67">
            <v>9414.754728620097</v>
          </cell>
          <cell r="G67">
            <v>0.83021449999999997</v>
          </cell>
          <cell r="H67">
            <v>5.1226635737934862E-3</v>
          </cell>
          <cell r="I67">
            <v>9388.8167607303003</v>
          </cell>
          <cell r="J67">
            <v>1.641375</v>
          </cell>
          <cell r="K67">
            <v>1.0127758456923222E-2</v>
          </cell>
          <cell r="L67">
            <v>8870.2483040203588</v>
          </cell>
          <cell r="M67">
            <v>1.7457739999999999</v>
          </cell>
          <cell r="N67">
            <v>1.0771930480467096E-2</v>
          </cell>
          <cell r="O67">
            <v>8805.526144233505</v>
          </cell>
        </row>
        <row r="68">
          <cell r="B68">
            <v>59</v>
          </cell>
          <cell r="C68">
            <v>6.7757222424396444E-3</v>
          </cell>
          <cell r="D68">
            <v>0.7907729</v>
          </cell>
          <cell r="E68">
            <v>5.3580575272485003E-3</v>
          </cell>
          <cell r="F68">
            <v>9364.3099311792157</v>
          </cell>
          <cell r="G68">
            <v>0.83021449999999997</v>
          </cell>
          <cell r="H68">
            <v>5.6253028536459079E-3</v>
          </cell>
          <cell r="I68">
            <v>9336.0018230138048</v>
          </cell>
          <cell r="J68">
            <v>1.641375</v>
          </cell>
          <cell r="K68">
            <v>1.1121501095684371E-2</v>
          </cell>
          <cell r="L68">
            <v>8771.5978277882041</v>
          </cell>
          <cell r="M68">
            <v>1.7457739999999999</v>
          </cell>
          <cell r="N68">
            <v>1.1828879722072827E-2</v>
          </cell>
          <cell r="O68">
            <v>8701.3666345837992</v>
          </cell>
        </row>
        <row r="69">
          <cell r="B69">
            <v>60</v>
          </cell>
          <cell r="C69">
            <v>7.5010029440914869E-3</v>
          </cell>
          <cell r="D69">
            <v>0.7907729</v>
          </cell>
          <cell r="E69">
            <v>5.9315898510077627E-3</v>
          </cell>
          <cell r="F69">
            <v>9308.7646854297418</v>
          </cell>
          <cell r="G69">
            <v>0.83021449999999997</v>
          </cell>
          <cell r="H69">
            <v>6.2274414087274419E-3</v>
          </cell>
          <cell r="I69">
            <v>9277.8624186692141</v>
          </cell>
          <cell r="J69">
            <v>1.641375</v>
          </cell>
          <cell r="K69">
            <v>1.2311958707358165E-2</v>
          </cell>
          <cell r="L69">
            <v>8663.6022775349229</v>
          </cell>
          <cell r="M69">
            <v>1.7457739999999999</v>
          </cell>
          <cell r="N69">
            <v>1.3095055913718371E-2</v>
          </cell>
          <cell r="O69">
            <v>8587.4217519781614</v>
          </cell>
        </row>
        <row r="70">
          <cell r="B70">
            <v>61</v>
          </cell>
          <cell r="C70">
            <v>8.2742651761118172E-3</v>
          </cell>
          <cell r="D70">
            <v>0.7907729</v>
          </cell>
          <cell r="E70">
            <v>6.5430646686829522E-3</v>
          </cell>
          <cell r="F70">
            <v>9247.8568361074231</v>
          </cell>
          <cell r="G70">
            <v>0.83021449999999997</v>
          </cell>
          <cell r="H70">
            <v>6.8694149260530839E-3</v>
          </cell>
          <cell r="I70">
            <v>9214.1289320885408</v>
          </cell>
          <cell r="J70">
            <v>1.641375</v>
          </cell>
          <cell r="K70">
            <v>1.3581172003440535E-2</v>
          </cell>
          <cell r="L70">
            <v>8545.9404048343222</v>
          </cell>
          <cell r="M70">
            <v>1.7457739999999999</v>
          </cell>
          <cell r="N70">
            <v>1.4444997013561431E-2</v>
          </cell>
          <cell r="O70">
            <v>8463.3764704166442</v>
          </cell>
        </row>
        <row r="71">
          <cell r="B71">
            <v>62</v>
          </cell>
          <cell r="C71">
            <v>9.0435150193138511E-3</v>
          </cell>
          <cell r="D71">
            <v>0.7907729</v>
          </cell>
          <cell r="E71">
            <v>7.1513665980163701E-3</v>
          </cell>
          <cell r="F71">
            <v>9181.7220216264468</v>
          </cell>
          <cell r="G71">
            <v>0.83021449999999997</v>
          </cell>
          <cell r="H71">
            <v>7.5080573000021389E-3</v>
          </cell>
          <cell r="I71">
            <v>9144.9487240968119</v>
          </cell>
          <cell r="J71">
            <v>1.641375</v>
          </cell>
          <cell r="K71">
            <v>1.4843799464826272E-2</v>
          </cell>
          <cell r="L71">
            <v>8419.086179226606</v>
          </cell>
          <cell r="M71">
            <v>1.7457739999999999</v>
          </cell>
          <cell r="N71">
            <v>1.5787933389327619E-2</v>
          </cell>
          <cell r="O71">
            <v>8329.7572464529039</v>
          </cell>
        </row>
        <row r="72">
          <cell r="B72">
            <v>63</v>
          </cell>
          <cell r="C72">
            <v>9.8905893872935201E-3</v>
          </cell>
          <cell r="D72">
            <v>0.7907729</v>
          </cell>
          <cell r="E72">
            <v>7.8212100524993194E-3</v>
          </cell>
          <cell r="F72">
            <v>9109.9098450516467</v>
          </cell>
          <cell r="G72">
            <v>0.83021449999999997</v>
          </cell>
          <cell r="H72">
            <v>8.211310722877195E-3</v>
          </cell>
          <cell r="I72">
            <v>9069.8567085784744</v>
          </cell>
          <cell r="J72">
            <v>1.641375</v>
          </cell>
          <cell r="K72">
            <v>1.6234166155568903E-2</v>
          </cell>
          <cell r="L72">
            <v>8282.4093353149874</v>
          </cell>
          <cell r="M72">
            <v>1.7457739999999999</v>
          </cell>
          <cell r="N72">
            <v>1.7266733797012958E-2</v>
          </cell>
          <cell r="O72">
            <v>8185.9295454846624</v>
          </cell>
        </row>
        <row r="73">
          <cell r="B73">
            <v>64</v>
          </cell>
          <cell r="C73">
            <v>1.0791810686149936E-2</v>
          </cell>
          <cell r="D73">
            <v>0.7907729</v>
          </cell>
          <cell r="E73">
            <v>8.5338714325377749E-3</v>
          </cell>
          <cell r="F73">
            <v>9032.1670456719658</v>
          </cell>
          <cell r="G73">
            <v>0.83021449999999997</v>
          </cell>
          <cell r="H73">
            <v>8.9595177128966256E-3</v>
          </cell>
          <cell r="I73">
            <v>8988.5951667445315</v>
          </cell>
          <cell r="J73">
            <v>1.641375</v>
          </cell>
          <cell r="K73">
            <v>1.7713408264979351E-2</v>
          </cell>
          <cell r="L73">
            <v>8135.6996373408765</v>
          </cell>
          <cell r="M73">
            <v>1.7457739999999999</v>
          </cell>
          <cell r="N73">
            <v>1.8840062508802716E-2</v>
          </cell>
          <cell r="O73">
            <v>8031.7061211550763</v>
          </cell>
        </row>
        <row r="74">
          <cell r="B74">
            <v>65</v>
          </cell>
          <cell r="C74">
            <v>1.179480792249047E-2</v>
          </cell>
          <cell r="D74">
            <v>0.7907729</v>
          </cell>
          <cell r="E74">
            <v>9.3270144658107648E-3</v>
          </cell>
          <cell r="F74">
            <v>8947.9238929793646</v>
          </cell>
          <cell r="G74">
            <v>0.83021449999999997</v>
          </cell>
          <cell r="H74">
            <v>9.7922205619664637E-3</v>
          </cell>
          <cell r="I74">
            <v>8900.5768603295437</v>
          </cell>
          <cell r="J74">
            <v>1.641375</v>
          </cell>
          <cell r="K74">
            <v>1.9359702853777794E-2</v>
          </cell>
          <cell r="L74">
            <v>7978.1949098543701</v>
          </cell>
          <cell r="M74">
            <v>1.7457739999999999</v>
          </cell>
          <cell r="N74">
            <v>2.0591069006077878E-2</v>
          </cell>
          <cell r="O74">
            <v>7866.3247061778338</v>
          </cell>
        </row>
        <row r="75">
          <cell r="B75">
            <v>66</v>
          </cell>
          <cell r="C75">
            <v>1.295246090444727E-2</v>
          </cell>
          <cell r="D75">
            <v>0.7945770290909091</v>
          </cell>
          <cell r="E75">
            <v>1.029172790487186E-2</v>
          </cell>
          <cell r="F75">
            <v>8855.8342949593189</v>
          </cell>
          <cell r="G75">
            <v>0.83330150909090905</v>
          </cell>
          <cell r="H75">
            <v>1.0793305218116911E-2</v>
          </cell>
          <cell r="I75">
            <v>8804.5102176586988</v>
          </cell>
          <cell r="J75">
            <v>1.6297136363636364</v>
          </cell>
          <cell r="K75">
            <v>2.1108802160444595E-2</v>
          </cell>
          <cell r="L75">
            <v>7809.7847719047877</v>
          </cell>
          <cell r="M75">
            <v>1.7322144727272726</v>
          </cell>
          <cell r="N75">
            <v>2.2436440236117738E-2</v>
          </cell>
          <cell r="O75">
            <v>7689.8323820297792</v>
          </cell>
        </row>
        <row r="76">
          <cell r="B76">
            <v>67</v>
          </cell>
          <cell r="C76">
            <v>1.4188622256416773E-2</v>
          </cell>
          <cell r="D76">
            <v>0.79838115818181821</v>
          </cell>
          <cell r="E76">
            <v>1.1327928670082347E-2</v>
          </cell>
          <cell r="F76">
            <v>8755.5160357519508</v>
          </cell>
          <cell r="G76">
            <v>0.83638851818181814</v>
          </cell>
          <cell r="H76">
            <v>1.186720074408599E-2</v>
          </cell>
          <cell r="I76">
            <v>8700.0253274523875</v>
          </cell>
          <cell r="J76">
            <v>1.6180522727272728</v>
          </cell>
          <cell r="K76">
            <v>2.2957932488863925E-2</v>
          </cell>
          <cell r="L76">
            <v>7630.4882603588403</v>
          </cell>
          <cell r="M76">
            <v>1.7186549454545452</v>
          </cell>
          <cell r="N76">
            <v>2.4385345810177116E-2</v>
          </cell>
          <cell r="O76">
            <v>7502.313160171685</v>
          </cell>
        </row>
        <row r="77">
          <cell r="B77">
            <v>68</v>
          </cell>
          <cell r="C77">
            <v>1.5503496109021601E-2</v>
          </cell>
          <cell r="D77">
            <v>0.80218528727272731</v>
          </cell>
          <cell r="E77">
            <v>1.2436676479947104E-2</v>
          </cell>
          <cell r="F77">
            <v>8646.6265154003158</v>
          </cell>
          <cell r="G77">
            <v>0.83947552727272723</v>
          </cell>
          <cell r="H77">
            <v>1.3014805570691583E-2</v>
          </cell>
          <cell r="I77">
            <v>8586.7961893555021</v>
          </cell>
          <cell r="J77">
            <v>1.6063909090909092</v>
          </cell>
          <cell r="K77">
            <v>2.4904675208658585E-2</v>
          </cell>
          <cell r="L77">
            <v>7440.4534285511209</v>
          </cell>
          <cell r="M77">
            <v>1.7050954181818179</v>
          </cell>
          <cell r="N77">
            <v>2.6434940181292374E-2</v>
          </cell>
          <cell r="O77">
            <v>7303.9899605612245</v>
          </cell>
        </row>
        <row r="78">
          <cell r="B78">
            <v>69</v>
          </cell>
          <cell r="C78">
            <v>1.6983421589326558E-2</v>
          </cell>
          <cell r="D78">
            <v>0.80598941636363641</v>
          </cell>
          <cell r="E78">
            <v>1.3688458054638895E-2</v>
          </cell>
          <cell r="F78">
            <v>8528.2675310301292</v>
          </cell>
          <cell r="G78">
            <v>0.84256253636363632</v>
          </cell>
          <cell r="H78">
            <v>1.4309594770435924E-2</v>
          </cell>
          <cell r="I78">
            <v>8463.9226155095021</v>
          </cell>
          <cell r="J78">
            <v>1.5947295454545456</v>
          </cell>
          <cell r="K78">
            <v>2.7083964191409658E-2</v>
          </cell>
          <cell r="L78">
            <v>7238.936454324391</v>
          </cell>
          <cell r="M78">
            <v>1.6915358909090905</v>
          </cell>
          <cell r="N78">
            <v>2.8728067168786182E-2</v>
          </cell>
          <cell r="O78">
            <v>7094.1604463740814</v>
          </cell>
        </row>
        <row r="79">
          <cell r="B79">
            <v>70</v>
          </cell>
          <cell r="C79">
            <v>1.8651765124269377E-2</v>
          </cell>
          <cell r="D79">
            <v>0.80979354545454552</v>
          </cell>
          <cell r="E79">
            <v>1.510407900896754E-2</v>
          </cell>
          <cell r="F79">
            <v>8399.4559044318376</v>
          </cell>
          <cell r="G79">
            <v>0.8456495454545454</v>
          </cell>
          <cell r="H79">
            <v>1.577285669926334E-2</v>
          </cell>
          <cell r="I79">
            <v>8330.4223769814162</v>
          </cell>
          <cell r="J79">
            <v>1.583068181818182</v>
          </cell>
          <cell r="K79">
            <v>2.9527015902976898E-2</v>
          </cell>
          <cell r="L79">
            <v>7025.1922625169154</v>
          </cell>
          <cell r="M79">
            <v>1.6779763636363632</v>
          </cell>
          <cell r="N79">
            <v>3.129722101862107E-2</v>
          </cell>
          <cell r="O79">
            <v>6872.1329389423518</v>
          </cell>
        </row>
        <row r="80">
          <cell r="B80">
            <v>71</v>
          </cell>
          <cell r="C80">
            <v>2.0562487060736975E-2</v>
          </cell>
          <cell r="D80">
            <v>0.81359767454545462</v>
          </cell>
          <cell r="E80">
            <v>1.6729591655486604E-2</v>
          </cell>
          <cell r="F80">
            <v>8258.9364370224266</v>
          </cell>
          <cell r="G80">
            <v>0.84873655454545449</v>
          </cell>
          <cell r="H80">
            <v>1.7452134420815391E-2</v>
          </cell>
          <cell r="I80">
            <v>8185.0387258761684</v>
          </cell>
          <cell r="J80">
            <v>1.5714068181818184</v>
          </cell>
          <cell r="K80">
            <v>3.2312032366017499E-2</v>
          </cell>
          <cell r="L80">
            <v>6798.1940227529731</v>
          </cell>
          <cell r="M80">
            <v>1.6644168363636358</v>
          </cell>
          <cell r="N80">
            <v>3.4224549661400032E-2</v>
          </cell>
          <cell r="O80">
            <v>6636.937283893777</v>
          </cell>
        </row>
        <row r="81">
          <cell r="B81">
            <v>72</v>
          </cell>
          <cell r="C81">
            <v>2.2765758884625162E-2</v>
          </cell>
          <cell r="D81">
            <v>0.81740180363636372</v>
          </cell>
          <cell r="E81">
            <v>1.8608772373443178E-2</v>
          </cell>
          <cell r="F81">
            <v>8105.2477688191402</v>
          </cell>
          <cell r="G81">
            <v>0.85182356363636358</v>
          </cell>
          <cell r="H81">
            <v>1.9392409861987613E-2</v>
          </cell>
          <cell r="I81">
            <v>8026.3111001677362</v>
          </cell>
          <cell r="J81">
            <v>1.5597454545454548</v>
          </cell>
          <cell r="K81">
            <v>3.5508788939571899E-2</v>
          </cell>
          <cell r="L81">
            <v>6556.7983860287786</v>
          </cell>
          <cell r="M81">
            <v>1.6508573090909084</v>
          </cell>
          <cell r="N81">
            <v>3.7583019451684734E-2</v>
          </cell>
          <cell r="O81">
            <v>6387.5011408535856</v>
          </cell>
        </row>
        <row r="82">
          <cell r="B82">
            <v>73</v>
          </cell>
          <cell r="C82">
            <v>2.5307340269123256E-2</v>
          </cell>
          <cell r="D82">
            <v>0.82120593272727282</v>
          </cell>
          <cell r="E82">
            <v>2.0782537970551834E-2</v>
          </cell>
          <cell r="F82">
            <v>7936.800149302926</v>
          </cell>
          <cell r="G82">
            <v>0.85491057272727267</v>
          </cell>
          <cell r="H82">
            <v>2.1635512763680132E-2</v>
          </cell>
          <cell r="I82">
            <v>7852.6577439147895</v>
          </cell>
          <cell r="J82">
            <v>1.5480840909090912</v>
          </cell>
          <cell r="K82">
            <v>3.9177890853852711E-2</v>
          </cell>
          <cell r="L82">
            <v>6299.9168545102257</v>
          </cell>
          <cell r="M82">
            <v>1.6372977818181811</v>
          </cell>
          <cell r="N82">
            <v>4.1435652086353435E-2</v>
          </cell>
          <cell r="O82">
            <v>6122.8308658799906</v>
          </cell>
        </row>
        <row r="83">
          <cell r="B83">
            <v>74</v>
          </cell>
          <cell r="C83">
            <v>2.8334236526048284E-2</v>
          </cell>
          <cell r="D83">
            <v>0.82501006181818193</v>
          </cell>
          <cell r="E83">
            <v>2.3376030227926083E-2</v>
          </cell>
          <cell r="F83">
            <v>7751.2692690998119</v>
          </cell>
          <cell r="G83">
            <v>0.85799758181818175</v>
          </cell>
          <cell r="H83">
            <v>2.4310706422013825E-2</v>
          </cell>
          <cell r="I83">
            <v>7661.7540868699234</v>
          </cell>
          <cell r="J83">
            <v>1.5364227272727276</v>
          </cell>
          <cell r="K83">
            <v>4.353336495854164E-2</v>
          </cell>
          <cell r="L83">
            <v>6025.6602748743644</v>
          </cell>
          <cell r="M83">
            <v>1.6237382545454537</v>
          </cell>
          <cell r="N83">
            <v>4.6007383760683682E-2</v>
          </cell>
          <cell r="O83">
            <v>5841.1354365316902</v>
          </cell>
        </row>
        <row r="84">
          <cell r="B84">
            <v>75</v>
          </cell>
          <cell r="C84">
            <v>3.1824836496060993E-2</v>
          </cell>
          <cell r="D84">
            <v>0.82881419090909103</v>
          </cell>
          <cell r="E84">
            <v>2.6376876111296903E-2</v>
          </cell>
          <cell r="F84">
            <v>7546.8149998834633</v>
          </cell>
          <cell r="G84">
            <v>0.86108459090909084</v>
          </cell>
          <cell r="H84">
            <v>2.7403876314959386E-2</v>
          </cell>
          <cell r="I84">
            <v>7451.7923255177056</v>
          </cell>
          <cell r="J84">
            <v>1.5247613636363639</v>
          </cell>
          <cell r="K84">
            <v>4.8525281093238282E-2</v>
          </cell>
          <cell r="L84">
            <v>5733.2634162637269</v>
          </cell>
          <cell r="M84">
            <v>1.6101787272727264</v>
          </cell>
          <cell r="N84">
            <v>5.1243674724890102E-2</v>
          </cell>
          <cell r="O84">
            <v>5541.8141921980314</v>
          </cell>
        </row>
        <row r="85">
          <cell r="B85">
            <v>76</v>
          </cell>
          <cell r="C85">
            <v>3.5833906505717918E-2</v>
          </cell>
          <cell r="D85">
            <v>0.83261832000000013</v>
          </cell>
          <cell r="E85">
            <v>2.9835967033827928E-2</v>
          </cell>
          <cell r="F85">
            <v>7321.6484763365415</v>
          </cell>
          <cell r="G85">
            <v>0.86417159999999993</v>
          </cell>
          <cell r="H85">
            <v>3.096664431929666E-2</v>
          </cell>
          <cell r="I85">
            <v>7221.0353230321343</v>
          </cell>
          <cell r="J85">
            <v>1.5131000000000003</v>
          </cell>
          <cell r="K85">
            <v>5.4220283933801794E-2</v>
          </cell>
          <cell r="L85">
            <v>5422.4042459666298</v>
          </cell>
          <cell r="M85">
            <v>1.596619199999999</v>
          </cell>
          <cell r="N85">
            <v>5.7213103138034099E-2</v>
          </cell>
          <cell r="O85">
            <v>5224.7498052479841</v>
          </cell>
        </row>
        <row r="86">
          <cell r="B86">
            <v>77</v>
          </cell>
          <cell r="C86">
            <v>4.0464987995425666E-2</v>
          </cell>
          <cell r="D86">
            <v>0.83642244909090924</v>
          </cell>
          <cell r="E86">
            <v>3.3845824361568175E-2</v>
          </cell>
          <cell r="F86">
            <v>7073.8412479693125</v>
          </cell>
          <cell r="G86">
            <v>0.86725860909090902</v>
          </cell>
          <cell r="H86">
            <v>3.5093609205793193E-2</v>
          </cell>
          <cell r="I86">
            <v>6967.6231313444159</v>
          </cell>
          <cell r="J86">
            <v>1.5014386363636367</v>
          </cell>
          <cell r="K86">
            <v>6.0755696396322841E-2</v>
          </cell>
          <cell r="L86">
            <v>5092.9622998605491</v>
          </cell>
          <cell r="M86">
            <v>1.5830596727272717</v>
          </cell>
          <cell r="N86">
            <v>6.4058490652951536E-2</v>
          </cell>
          <cell r="O86">
            <v>4890.0602186844953</v>
          </cell>
        </row>
        <row r="87">
          <cell r="B87">
            <v>78</v>
          </cell>
          <cell r="C87">
            <v>4.5643336333418043E-2</v>
          </cell>
          <cell r="D87">
            <v>0.84022657818181834</v>
          </cell>
          <cell r="E87">
            <v>3.8350744304229703E-2</v>
          </cell>
          <cell r="F87">
            <v>6802.5541710197285</v>
          </cell>
          <cell r="G87">
            <v>0.8703456181818181</v>
          </cell>
          <cell r="H87">
            <v>3.9725477776989364E-2</v>
          </cell>
          <cell r="I87">
            <v>6690.8309734817567</v>
          </cell>
          <cell r="J87">
            <v>1.4897772727272731</v>
          </cell>
          <cell r="K87">
            <v>6.7998405120973188E-2</v>
          </cell>
          <cell r="L87">
            <v>4746.6489861287882</v>
          </cell>
          <cell r="M87">
            <v>1.5695001454545443</v>
          </cell>
          <cell r="N87">
            <v>7.1637223014330301E-2</v>
          </cell>
          <cell r="O87">
            <v>4539.7498842450896</v>
          </cell>
        </row>
        <row r="88">
          <cell r="B88">
            <v>79</v>
          </cell>
          <cell r="C88">
            <v>5.1405899271918687E-2</v>
          </cell>
          <cell r="D88">
            <v>0.84403070727272744</v>
          </cell>
          <cell r="E88">
            <v>4.3388157520468117E-2</v>
          </cell>
          <cell r="F88">
            <v>6507.4038791060075</v>
          </cell>
          <cell r="G88">
            <v>0.87343262727272719</v>
          </cell>
          <cell r="H88">
            <v>4.4899589658389111E-2</v>
          </cell>
          <cell r="I88">
            <v>6390.4154082987852</v>
          </cell>
          <cell r="J88">
            <v>1.4781159090909095</v>
          </cell>
          <cell r="K88">
            <v>7.5983877534947813E-2</v>
          </cell>
          <cell r="L88">
            <v>4385.9801908653944</v>
          </cell>
          <cell r="M88">
            <v>1.5559406181818169</v>
          </cell>
          <cell r="N88">
            <v>7.9984526691341373E-2</v>
          </cell>
          <cell r="O88">
            <v>4176.6401384566743</v>
          </cell>
        </row>
        <row r="89">
          <cell r="B89">
            <v>80</v>
          </cell>
          <cell r="C89">
            <v>5.7695679228970773E-2</v>
          </cell>
          <cell r="D89">
            <v>0.84783483636363655</v>
          </cell>
          <cell r="E89">
            <v>4.8916406757983297E-2</v>
          </cell>
          <cell r="F89">
            <v>6189.0850640171802</v>
          </cell>
          <cell r="G89">
            <v>0.87651963636363628</v>
          </cell>
          <cell r="H89">
            <v>5.0571395777530462E-2</v>
          </cell>
          <cell r="I89">
            <v>6067.2431815028785</v>
          </cell>
          <cell r="J89">
            <v>1.4664545454545459</v>
          </cell>
          <cell r="K89">
            <v>8.4608091058411619E-2</v>
          </cell>
          <cell r="L89">
            <v>4014.8907794962656</v>
          </cell>
          <cell r="M89">
            <v>1.5423810909090896</v>
          </cell>
          <cell r="N89">
            <v>8.8988724669920846E-2</v>
          </cell>
          <cell r="O89">
            <v>3804.9662591302135</v>
          </cell>
        </row>
        <row r="90">
          <cell r="B90">
            <v>81</v>
          </cell>
          <cell r="C90">
            <v>6.4609670970775093E-2</v>
          </cell>
          <cell r="D90">
            <v>0.85163896545454565</v>
          </cell>
          <cell r="E90">
            <v>5.5024113343909491E-2</v>
          </cell>
          <cell r="F90">
            <v>5848.5361459596015</v>
          </cell>
          <cell r="G90">
            <v>0.87960664545454537</v>
          </cell>
          <cell r="H90">
            <v>5.6831095946525398E-2</v>
          </cell>
          <cell r="I90">
            <v>5722.4351021239863</v>
          </cell>
          <cell r="J90">
            <v>1.4547931818181823</v>
          </cell>
          <cell r="K90">
            <v>9.3993708807799739E-2</v>
          </cell>
          <cell r="L90">
            <v>3637.5163046731732</v>
          </cell>
          <cell r="M90">
            <v>1.5288215636363622</v>
          </cell>
          <cell r="N90">
            <v>9.8776658199571266E-2</v>
          </cell>
          <cell r="O90">
            <v>3429.124407491207</v>
          </cell>
        </row>
        <row r="91">
          <cell r="B91">
            <v>82</v>
          </cell>
          <cell r="C91">
            <v>7.238829879618805E-2</v>
          </cell>
          <cell r="D91">
            <v>0.85544309454545475</v>
          </cell>
          <cell r="E91">
            <v>6.1924070331092124E-2</v>
          </cell>
          <cell r="F91">
            <v>5486.3709823232648</v>
          </cell>
          <cell r="G91">
            <v>0.88269365454545445</v>
          </cell>
          <cell r="H91">
            <v>6.3896692010735556E-2</v>
          </cell>
          <cell r="I91">
            <v>5356.7904288521477</v>
          </cell>
          <cell r="J91">
            <v>1.4431318181818187</v>
          </cell>
          <cell r="K91">
            <v>0.10446585725683162</v>
          </cell>
          <cell r="L91">
            <v>3257.5200456197877</v>
          </cell>
          <cell r="M91">
            <v>1.5152620363636349</v>
          </cell>
          <cell r="N91">
            <v>0.10968724104281116</v>
          </cell>
          <cell r="O91">
            <v>3052.9932120409321</v>
          </cell>
        </row>
        <row r="92">
          <cell r="B92">
            <v>83</v>
          </cell>
          <cell r="C92">
            <v>8.1128882170520972E-2</v>
          </cell>
          <cell r="D92">
            <v>0.85924722363636385</v>
          </cell>
          <cell r="E92">
            <v>6.9709766761741843E-2</v>
          </cell>
          <cell r="F92">
            <v>5103.9173407771214</v>
          </cell>
          <cell r="G92">
            <v>0.88578066363636354</v>
          </cell>
          <cell r="H92">
            <v>7.1862395089080405E-2</v>
          </cell>
          <cell r="I92">
            <v>4971.83863864457</v>
          </cell>
          <cell r="J92">
            <v>1.4314704545454551</v>
          </cell>
          <cell r="K92">
            <v>0.11613359783740032</v>
          </cell>
          <cell r="L92">
            <v>2879.2125226945095</v>
          </cell>
          <cell r="M92">
            <v>1.5017025090909075</v>
          </cell>
          <cell r="N92">
            <v>0.12183144591521193</v>
          </cell>
          <cell r="O92">
            <v>2681.0426346486583</v>
          </cell>
        </row>
        <row r="93">
          <cell r="B93">
            <v>84</v>
          </cell>
          <cell r="C93">
            <v>9.0986516077001256E-2</v>
          </cell>
          <cell r="D93">
            <v>0.86305135272727296</v>
          </cell>
          <cell r="E93">
            <v>7.8526035780197706E-2</v>
          </cell>
          <cell r="F93">
            <v>4703.1269450560858</v>
          </cell>
          <cell r="G93">
            <v>0.88886767272727263</v>
          </cell>
          <cell r="H93">
            <v>8.0874972794926683E-2</v>
          </cell>
          <cell r="I93">
            <v>4569.7413240034248</v>
          </cell>
          <cell r="J93">
            <v>1.4198090909090915</v>
          </cell>
          <cell r="K93">
            <v>0.12918348267627258</v>
          </cell>
          <cell r="L93">
            <v>2507.2658216476962</v>
          </cell>
          <cell r="M93">
            <v>1.4881429818181802</v>
          </cell>
          <cell r="N93">
            <v>0.13540094534007643</v>
          </cell>
          <cell r="O93">
            <v>2318.026927420181</v>
          </cell>
        </row>
        <row r="94">
          <cell r="B94">
            <v>85</v>
          </cell>
          <cell r="C94">
            <v>0.10163566077153749</v>
          </cell>
          <cell r="D94">
            <v>0.86685548181818206</v>
          </cell>
          <cell r="E94">
            <v>8.8103429688020429E-2</v>
          </cell>
          <cell r="F94">
            <v>4288.7653309385023</v>
          </cell>
          <cell r="G94">
            <v>0.89195468181818172</v>
          </cell>
          <cell r="H94">
            <v>9.0654403464857369E-2</v>
          </cell>
          <cell r="I94">
            <v>4155.4741502871875</v>
          </cell>
          <cell r="J94">
            <v>1.4081477272727279</v>
          </cell>
          <cell r="K94">
            <v>0.14311802472530247</v>
          </cell>
          <cell r="L94">
            <v>2148.4308897922156</v>
          </cell>
          <cell r="M94">
            <v>1.4745834545454528</v>
          </cell>
          <cell r="N94">
            <v>0.14987026376550353</v>
          </cell>
          <cell r="O94">
            <v>1970.6236203921787</v>
          </cell>
        </row>
        <row r="95">
          <cell r="B95">
            <v>86</v>
          </cell>
          <cell r="C95">
            <v>0.11276342591181704</v>
          </cell>
          <cell r="D95">
            <v>0.87065961090909116</v>
          </cell>
          <cell r="E95">
            <v>9.8178560529158757E-2</v>
          </cell>
          <cell r="F95">
            <v>3867.7005242995992</v>
          </cell>
          <cell r="G95">
            <v>0.8950416909090908</v>
          </cell>
          <cell r="H95">
            <v>0.10092796740081471</v>
          </cell>
          <cell r="I95">
            <v>3736.0705907120741</v>
          </cell>
          <cell r="J95">
            <v>1.3964863636363642</v>
          </cell>
          <cell r="K95">
            <v>0.15747258660277194</v>
          </cell>
          <cell r="L95">
            <v>1810.1119204393406</v>
          </cell>
          <cell r="M95">
            <v>1.4610239272727255</v>
          </cell>
          <cell r="N95">
            <v>0.16475006337840994</v>
          </cell>
          <cell r="O95">
            <v>1645.9632540375758</v>
          </cell>
        </row>
        <row r="96">
          <cell r="B96">
            <v>87</v>
          </cell>
          <cell r="C96">
            <v>0.12490965290927573</v>
          </cell>
          <cell r="D96">
            <v>0.87446374000000027</v>
          </cell>
          <cell r="E96">
            <v>0.10922896224514718</v>
          </cell>
          <cell r="F96">
            <v>3445.235609755342</v>
          </cell>
          <cell r="G96">
            <v>0.89812869999999989</v>
          </cell>
          <cell r="H96">
            <v>0.11218494418485903</v>
          </cell>
          <cell r="I96">
            <v>3316.9397200223466</v>
          </cell>
          <cell r="J96">
            <v>1.3848250000000006</v>
          </cell>
          <cell r="K96">
            <v>0.17297801009008784</v>
          </cell>
          <cell r="L96">
            <v>1497.0023624013961</v>
          </cell>
          <cell r="M96">
            <v>1.4474643999999981</v>
          </cell>
          <cell r="N96">
            <v>0.18080227580253283</v>
          </cell>
          <cell r="O96">
            <v>1348.3693518202397</v>
          </cell>
        </row>
        <row r="97">
          <cell r="B97">
            <v>88</v>
          </cell>
          <cell r="C97">
            <v>0.13803127342998731</v>
          </cell>
          <cell r="D97">
            <v>0.87826786909090937</v>
          </cell>
          <cell r="E97">
            <v>0.1212284323832596</v>
          </cell>
          <cell r="F97">
            <v>3027.5750975937181</v>
          </cell>
          <cell r="G97">
            <v>0.90121570909090898</v>
          </cell>
          <cell r="H97">
            <v>0.12439595196092715</v>
          </cell>
          <cell r="I97">
            <v>2904.3258459531557</v>
          </cell>
          <cell r="J97">
            <v>1.373163636363637</v>
          </cell>
          <cell r="K97">
            <v>0.18953952535502483</v>
          </cell>
          <cell r="L97">
            <v>1213.2612451764846</v>
          </cell>
          <cell r="M97">
            <v>1.4339048727272707</v>
          </cell>
          <cell r="N97">
            <v>0.19792371556000907</v>
          </cell>
          <cell r="O97">
            <v>1081.4950797607366</v>
          </cell>
        </row>
        <row r="98">
          <cell r="B98">
            <v>89</v>
          </cell>
          <cell r="C98">
            <v>0.15248948848157562</v>
          </cell>
          <cell r="D98">
            <v>0.88207199818181847</v>
          </cell>
          <cell r="E98">
            <v>0.13450670780666679</v>
          </cell>
          <cell r="F98">
            <v>2620.3459385789388</v>
          </cell>
          <cell r="G98">
            <v>0.90430271818181807</v>
          </cell>
          <cell r="H98">
            <v>0.13789665892804387</v>
          </cell>
          <cell r="I98">
            <v>2503.8290153578509</v>
          </cell>
          <cell r="J98">
            <v>1.3615022727272734</v>
          </cell>
          <cell r="K98">
            <v>0.20761478513468459</v>
          </cell>
          <cell r="L98">
            <v>961.37027244692888</v>
          </cell>
          <cell r="M98">
            <v>1.4203453454545434</v>
          </cell>
          <cell r="N98">
            <v>0.21658773519555014</v>
          </cell>
          <cell r="O98">
            <v>847.25650981022795</v>
          </cell>
        </row>
        <row r="99">
          <cell r="B99">
            <v>90</v>
          </cell>
          <cell r="C99">
            <v>0.16847775353087674</v>
          </cell>
          <cell r="D99">
            <v>0.88587612727272758</v>
          </cell>
          <cell r="E99">
            <v>0.14925041982954218</v>
          </cell>
          <cell r="F99">
            <v>2229.2582071473967</v>
          </cell>
          <cell r="G99">
            <v>0.90738972727272715</v>
          </cell>
          <cell r="H99">
            <v>0.15287498282790399</v>
          </cell>
          <cell r="I99">
            <v>2121.0561976310119</v>
          </cell>
          <cell r="J99">
            <v>1.3498409090909098</v>
          </cell>
          <cell r="K99">
            <v>0.22741816398771289</v>
          </cell>
          <cell r="L99">
            <v>742.73721017468097</v>
          </cell>
          <cell r="M99">
            <v>1.406785818181816</v>
          </cell>
          <cell r="N99">
            <v>0.23701211434636879</v>
          </cell>
          <cell r="O99">
            <v>646.44645302638082</v>
          </cell>
        </row>
        <row r="100">
          <cell r="B100">
            <v>91</v>
          </cell>
          <cell r="C100">
            <v>0.18435779780889455</v>
          </cell>
          <cell r="D100">
            <v>0.88968025636363668</v>
          </cell>
          <cell r="E100">
            <v>0.16401949281725281</v>
          </cell>
          <cell r="F100">
            <v>1863.6164066523825</v>
          </cell>
          <cell r="G100">
            <v>0.91047673636363624</v>
          </cell>
          <cell r="H100">
            <v>0.16785348607222944</v>
          </cell>
          <cell r="I100">
            <v>1765.029520703539</v>
          </cell>
          <cell r="J100">
            <v>1.3381795454545462</v>
          </cell>
          <cell r="K100">
            <v>0.24670383407290764</v>
          </cell>
          <cell r="L100">
            <v>559.50109271597216</v>
          </cell>
          <cell r="M100">
            <v>1.3932262909090887</v>
          </cell>
          <cell r="N100">
            <v>0.25685213084145386</v>
          </cell>
          <cell r="O100">
            <v>480.40530409165513</v>
          </cell>
        </row>
        <row r="101">
          <cell r="B101">
            <v>92</v>
          </cell>
          <cell r="C101">
            <v>0.20150767026226174</v>
          </cell>
          <cell r="D101">
            <v>0.89348438545454578</v>
          </cell>
          <cell r="E101">
            <v>0.18004395692865419</v>
          </cell>
          <cell r="F101">
            <v>1528.0835346015276</v>
          </cell>
          <cell r="G101">
            <v>0.91356374545454533</v>
          </cell>
          <cell r="H101">
            <v>0.18409010198261133</v>
          </cell>
          <cell r="I101">
            <v>1440.1050562349049</v>
          </cell>
          <cell r="J101">
            <v>1.3265181818181826</v>
          </cell>
          <cell r="K101">
            <v>0.26730358837871332</v>
          </cell>
          <cell r="L101">
            <v>409.94444293118158</v>
          </cell>
          <cell r="M101">
            <v>1.3796667636363613</v>
          </cell>
          <cell r="N101">
            <v>0.2780134352786377</v>
          </cell>
          <cell r="O101">
            <v>346.84617517505552</v>
          </cell>
        </row>
        <row r="102">
          <cell r="B102">
            <v>93</v>
          </cell>
          <cell r="C102">
            <v>0.21947818412782719</v>
          </cell>
          <cell r="D102">
            <v>0.89728851454545488</v>
          </cell>
          <cell r="E102">
            <v>0.1969352538111919</v>
          </cell>
          <cell r="F102">
            <v>1227.1500158700726</v>
          </cell>
          <cell r="G102">
            <v>0.91665075454545442</v>
          </cell>
          <cell r="H102">
            <v>0.20118484308703896</v>
          </cell>
          <cell r="I102">
            <v>1150.377746467434</v>
          </cell>
          <cell r="J102">
            <v>1.314856818181819</v>
          </cell>
          <cell r="K102">
            <v>0.28858238684263826</v>
          </cell>
          <cell r="L102">
            <v>291.64169711722548</v>
          </cell>
          <cell r="M102">
            <v>1.366107236363634</v>
          </cell>
          <cell r="N102">
            <v>0.29983073556097478</v>
          </cell>
          <cell r="O102">
            <v>242.85103134580788</v>
          </cell>
        </row>
        <row r="103">
          <cell r="B103">
            <v>94</v>
          </cell>
          <cell r="C103">
            <v>0.23804537449479032</v>
          </cell>
          <cell r="D103">
            <v>0.90109264363636399</v>
          </cell>
          <cell r="E103">
            <v>0.21450093580891891</v>
          </cell>
          <cell r="F103">
            <v>963.9251890880123</v>
          </cell>
          <cell r="G103">
            <v>0.9197377636363635</v>
          </cell>
          <cell r="H103">
            <v>0.2189393203818191</v>
          </cell>
          <cell r="I103">
            <v>898.51482447348542</v>
          </cell>
          <cell r="J103">
            <v>1.3031954545454554</v>
          </cell>
          <cell r="K103">
            <v>0.31021965001718144</v>
          </cell>
          <cell r="L103">
            <v>201.16871190710296</v>
          </cell>
          <cell r="M103">
            <v>1.3525477090909066</v>
          </cell>
          <cell r="N103">
            <v>0.32196772593261558</v>
          </cell>
          <cell r="O103">
            <v>164.66083704300777</v>
          </cell>
        </row>
        <row r="104">
          <cell r="B104">
            <v>95</v>
          </cell>
          <cell r="C104">
            <v>0.25796651698627704</v>
          </cell>
          <cell r="D104">
            <v>0.90489677272727309</v>
          </cell>
          <cell r="E104">
            <v>0.23343306869257738</v>
          </cell>
          <cell r="F104">
            <v>738.91317420912469</v>
          </cell>
          <cell r="G104">
            <v>0.92282477272727259</v>
          </cell>
          <cell r="H104">
            <v>0.23805789240910721</v>
          </cell>
          <cell r="I104">
            <v>684.61627906098852</v>
          </cell>
          <cell r="J104">
            <v>1.2915340909090918</v>
          </cell>
          <cell r="K104">
            <v>0.33317255100085608</v>
          </cell>
          <cell r="L104">
            <v>134.14481897945717</v>
          </cell>
          <cell r="M104">
            <v>1.3389881818181792</v>
          </cell>
          <cell r="N104">
            <v>0.34541411754942353</v>
          </cell>
          <cell r="O104">
            <v>107.78465932084781</v>
          </cell>
        </row>
        <row r="105">
          <cell r="B105">
            <v>96</v>
          </cell>
          <cell r="C105">
            <v>0.27845540395654383</v>
          </cell>
          <cell r="D105">
            <v>0.90870090181818219</v>
          </cell>
          <cell r="E105">
            <v>0.25303267669145763</v>
          </cell>
          <cell r="F105">
            <v>551.94399589640852</v>
          </cell>
          <cell r="G105">
            <v>0.92591178181818168</v>
          </cell>
          <cell r="H105">
            <v>0.25782513923430506</v>
          </cell>
          <cell r="I105">
            <v>508.10499159001733</v>
          </cell>
          <cell r="J105">
            <v>1.2798727272727282</v>
          </cell>
          <cell r="K105">
            <v>0.35638747728569098</v>
          </cell>
          <cell r="L105">
            <v>86.337285352422754</v>
          </cell>
          <cell r="M105">
            <v>1.3254286545454519</v>
          </cell>
          <cell r="N105">
            <v>0.36907277141703221</v>
          </cell>
          <cell r="O105">
            <v>68.004276389061857</v>
          </cell>
        </row>
        <row r="106">
          <cell r="B106">
            <v>97</v>
          </cell>
          <cell r="C106">
            <v>0.3001550888663278</v>
          </cell>
          <cell r="D106">
            <v>0.9125050309090913</v>
          </cell>
          <cell r="E106">
            <v>0.27389302864348952</v>
          </cell>
          <cell r="F106">
            <v>400.77038321875142</v>
          </cell>
          <cell r="G106">
            <v>0.92899879090909077</v>
          </cell>
          <cell r="H106">
            <v>0.27884371464202923</v>
          </cell>
          <cell r="I106">
            <v>366.42310830689985</v>
          </cell>
          <cell r="J106">
            <v>1.2682113636363646</v>
          </cell>
          <cell r="K106">
            <v>0.38066009455355976</v>
          </cell>
          <cell r="L106">
            <v>53.47212614667184</v>
          </cell>
          <cell r="M106">
            <v>1.3118691272727245</v>
          </cell>
          <cell r="N106">
            <v>0.39376419447753652</v>
          </cell>
          <cell r="O106">
            <v>41.226627275695158</v>
          </cell>
        </row>
        <row r="107">
          <cell r="B107">
            <v>98</v>
          </cell>
          <cell r="C107">
            <v>0.32312675535603558</v>
          </cell>
          <cell r="D107">
            <v>0.9163091600000004</v>
          </cell>
          <cell r="E107">
            <v>0.29608400577381461</v>
          </cell>
          <cell r="F107">
            <v>282.10868275983677</v>
          </cell>
          <cell r="G107">
            <v>0.93208579999999985</v>
          </cell>
          <cell r="H107">
            <v>0.30118186026743465</v>
          </cell>
          <cell r="I107">
            <v>256.06311490205206</v>
          </cell>
          <cell r="J107">
            <v>1.2565500000000009</v>
          </cell>
          <cell r="K107">
            <v>0.40602492444262683</v>
          </cell>
          <cell r="L107">
            <v>31.761110168182796</v>
          </cell>
          <cell r="M107">
            <v>1.2983095999999972</v>
          </cell>
          <cell r="N107">
            <v>0.41951856849559149</v>
          </cell>
          <cell r="O107">
            <v>23.931291617094217</v>
          </cell>
        </row>
        <row r="108">
          <cell r="B108">
            <v>99</v>
          </cell>
          <cell r="C108">
            <v>0.34652291522744605</v>
          </cell>
          <cell r="D108">
            <v>0.9201132890909095</v>
          </cell>
          <cell r="E108">
            <v>0.31884033927529581</v>
          </cell>
          <cell r="F108">
            <v>192.16105463618359</v>
          </cell>
          <cell r="G108">
            <v>0.93517280909090894</v>
          </cell>
          <cell r="H108">
            <v>0.3240588080476216</v>
          </cell>
          <cell r="I108">
            <v>173.08360710193188</v>
          </cell>
          <cell r="J108">
            <v>1.2448886363636373</v>
          </cell>
          <cell r="K108">
            <v>0.4313824394062476</v>
          </cell>
          <cell r="L108">
            <v>18.059924985581528</v>
          </cell>
          <cell r="M108">
            <v>1.2847500727272698</v>
          </cell>
          <cell r="N108">
            <v>0.44519534054012688</v>
          </cell>
          <cell r="O108">
            <v>13.277192096056874</v>
          </cell>
        </row>
        <row r="109">
          <cell r="B109">
            <v>100</v>
          </cell>
          <cell r="C109">
            <v>0.37097341737992373</v>
          </cell>
          <cell r="D109">
            <v>0.92391741818181861</v>
          </cell>
          <cell r="E109">
            <v>0.34274880199974533</v>
          </cell>
          <cell r="F109">
            <v>126.29808336862406</v>
          </cell>
          <cell r="G109">
            <v>0.93825981818181803</v>
          </cell>
          <cell r="H109">
            <v>0.34806945114117493</v>
          </cell>
          <cell r="I109">
            <v>112.83849097642768</v>
          </cell>
          <cell r="J109">
            <v>1.2332272727272737</v>
          </cell>
          <cell r="K109">
            <v>0.45749453576975996</v>
          </cell>
          <cell r="L109">
            <v>9.7976079882662184</v>
          </cell>
          <cell r="M109">
            <v>1.2711905454545425</v>
          </cell>
          <cell r="N109">
            <v>0.4715779007883209</v>
          </cell>
          <cell r="O109">
            <v>7.0159617190350865</v>
          </cell>
        </row>
        <row r="110">
          <cell r="B110">
            <v>101</v>
          </cell>
          <cell r="C110">
            <v>0.39558799944950446</v>
          </cell>
          <cell r="D110">
            <v>0.92772154727272771</v>
          </cell>
          <cell r="E110">
            <v>0.36699551093181726</v>
          </cell>
          <cell r="F110">
            <v>79.947253733046622</v>
          </cell>
          <cell r="G110">
            <v>0.94134682727272712</v>
          </cell>
          <cell r="H110">
            <v>0.37238550818895633</v>
          </cell>
          <cell r="I110">
            <v>70.819072170895694</v>
          </cell>
          <cell r="J110">
            <v>1.2215659090909101</v>
          </cell>
          <cell r="K110">
            <v>0.48323681417298836</v>
          </cell>
          <cell r="L110">
            <v>5.0630431175006292</v>
          </cell>
          <cell r="M110">
            <v>1.2576310181818151</v>
          </cell>
          <cell r="N110">
            <v>0.49750373852818758</v>
          </cell>
          <cell r="O110">
            <v>3.5254945344444817</v>
          </cell>
        </row>
        <row r="111">
          <cell r="B111">
            <v>102</v>
          </cell>
          <cell r="C111">
            <v>0.41980049707080053</v>
          </cell>
          <cell r="D111">
            <v>0.93152567636363681</v>
          </cell>
          <cell r="E111">
            <v>0.3910549419716684</v>
          </cell>
          <cell r="F111">
            <v>48.683485063675818</v>
          </cell>
          <cell r="G111">
            <v>0.9444338363636362</v>
          </cell>
          <cell r="H111">
            <v>0.39647379395593757</v>
          </cell>
          <cell r="I111">
            <v>42.741165942861329</v>
          </cell>
          <cell r="J111">
            <v>1.2099045454545465</v>
          </cell>
          <cell r="K111">
            <v>0.50791852959003958</v>
          </cell>
          <cell r="L111">
            <v>2.4914297020087397</v>
          </cell>
          <cell r="M111">
            <v>1.2440714909090878</v>
          </cell>
          <cell r="N111">
            <v>0.52226183027524697</v>
          </cell>
          <cell r="O111">
            <v>1.6842633062601269</v>
          </cell>
        </row>
        <row r="112">
          <cell r="B112">
            <v>103</v>
          </cell>
          <cell r="C112">
            <v>0.44459121840721733</v>
          </cell>
          <cell r="D112">
            <v>0.93532980545454592</v>
          </cell>
          <cell r="E112">
            <v>0.41583941781962214</v>
          </cell>
          <cell r="F112">
            <v>28.4389729773666</v>
          </cell>
          <cell r="G112">
            <v>0.94752084545454529</v>
          </cell>
          <cell r="H112">
            <v>0.42125944714687297</v>
          </cell>
          <cell r="I112">
            <v>24.736046007358812</v>
          </cell>
          <cell r="J112">
            <v>1.1982431818181829</v>
          </cell>
          <cell r="K112">
            <v>0.53272839615268675</v>
          </cell>
          <cell r="L112">
            <v>1.1641743527304576</v>
          </cell>
          <cell r="M112">
            <v>1.2305119636363604</v>
          </cell>
          <cell r="N112">
            <v>0.54707481317774698</v>
          </cell>
          <cell r="O112">
            <v>0.76284527264573354</v>
          </cell>
        </row>
        <row r="113">
          <cell r="B113">
            <v>104</v>
          </cell>
          <cell r="C113">
            <v>0.46981582329306226</v>
          </cell>
          <cell r="D113">
            <v>0.93913393454545502</v>
          </cell>
          <cell r="E113">
            <v>0.44121998264092582</v>
          </cell>
          <cell r="F113">
            <v>15.891129813967151</v>
          </cell>
          <cell r="G113">
            <v>0.95060785454545438</v>
          </cell>
          <cell r="H113">
            <v>0.44661061181212425</v>
          </cell>
          <cell r="I113">
            <v>13.688665366199439</v>
          </cell>
          <cell r="J113">
            <v>1.1865818181818193</v>
          </cell>
          <cell r="K113">
            <v>0.55747491381367009</v>
          </cell>
          <cell r="L113">
            <v>0.51517635577796062</v>
          </cell>
          <cell r="M113">
            <v>1.216952436363633</v>
          </cell>
          <cell r="N113">
            <v>0.57174351079867824</v>
          </cell>
          <cell r="O113">
            <v>0.32669343826708691</v>
          </cell>
        </row>
        <row r="114">
          <cell r="B114">
            <v>105</v>
          </cell>
          <cell r="C114">
            <v>0.49531220556264299</v>
          </cell>
          <cell r="D114">
            <v>0.94293806363636412</v>
          </cell>
          <cell r="E114">
            <v>0.46704873200869534</v>
          </cell>
          <cell r="F114">
            <v>8.4691977841682178</v>
          </cell>
          <cell r="G114">
            <v>0.95369486363636347</v>
          </cell>
          <cell r="H114">
            <v>0.47237670634149126</v>
          </cell>
          <cell r="I114">
            <v>7.2224587063033052</v>
          </cell>
          <cell r="J114">
            <v>1.1749204545454557</v>
          </cell>
          <cell r="K114">
            <v>0.58195244170157268</v>
          </cell>
          <cell r="L114">
            <v>0.21536821762605832</v>
          </cell>
          <cell r="M114">
            <v>1.2033929090909057</v>
          </cell>
          <cell r="N114">
            <v>0.59605519596026157</v>
          </cell>
          <cell r="O114">
            <v>0.1319661169018668</v>
          </cell>
        </row>
        <row r="115">
          <cell r="B115">
            <v>106</v>
          </cell>
          <cell r="C115">
            <v>0.5209182590502669</v>
          </cell>
          <cell r="D115">
            <v>0.94674219272727322</v>
          </cell>
          <cell r="E115">
            <v>0.49317529480492345</v>
          </cell>
          <cell r="F115">
            <v>4.2923986701998524</v>
          </cell>
          <cell r="G115">
            <v>0.95678187272727255</v>
          </cell>
          <cell r="H115">
            <v>0.49840514743194486</v>
          </cell>
          <cell r="I115">
            <v>3.6227481099670724</v>
          </cell>
          <cell r="J115">
            <v>1.1632590909090921</v>
          </cell>
          <cell r="K115">
            <v>0.6059629004607604</v>
          </cell>
          <cell r="L115">
            <v>8.4863067806307757E-2</v>
          </cell>
          <cell r="M115">
            <v>1.1898333818181783</v>
          </cell>
          <cell r="N115">
            <v>0.61980593381661697</v>
          </cell>
          <cell r="O115">
            <v>5.0172734583352405E-2</v>
          </cell>
        </row>
        <row r="116">
          <cell r="B116">
            <v>107</v>
          </cell>
          <cell r="C116">
            <v>0.54665980912289713</v>
          </cell>
          <cell r="D116">
            <v>0.95054632181818233</v>
          </cell>
          <cell r="E116">
            <v>0.51962547084759947</v>
          </cell>
          <cell r="F116">
            <v>2.0619589901316444</v>
          </cell>
          <cell r="G116">
            <v>0.95986888181818164</v>
          </cell>
          <cell r="H116">
            <v>0.52472173971773584</v>
          </cell>
          <cell r="I116">
            <v>1.7218134191460108</v>
          </cell>
          <cell r="J116">
            <v>1.1515977272727285</v>
          </cell>
          <cell r="K116">
            <v>0.62953219377727188</v>
          </cell>
          <cell r="L116">
            <v>3.1439034559533459E-2</v>
          </cell>
          <cell r="M116">
            <v>1.176273854545451</v>
          </cell>
          <cell r="N116">
            <v>0.64302164080207069</v>
          </cell>
          <cell r="O116">
            <v>1.7910580468038343E-2</v>
          </cell>
        </row>
        <row r="117">
          <cell r="B117">
            <v>108</v>
          </cell>
          <cell r="C117">
            <v>0.57258531688320202</v>
          </cell>
          <cell r="D117">
            <v>0.95435045090909143</v>
          </cell>
          <cell r="E117">
            <v>0.54644705535140881</v>
          </cell>
          <cell r="F117">
            <v>0.93520757171884272</v>
          </cell>
          <cell r="G117">
            <v>0.96295589090909073</v>
          </cell>
          <cell r="H117">
            <v>0.55137440394072779</v>
          </cell>
          <cell r="I117">
            <v>0.77244957146723259</v>
          </cell>
          <cell r="J117">
            <v>1.1399363636363649</v>
          </cell>
          <cell r="K117">
            <v>0.65271082399941294</v>
          </cell>
          <cell r="L117">
            <v>1.0918436406434355E-2</v>
          </cell>
          <cell r="M117">
            <v>1.1627143272727236</v>
          </cell>
          <cell r="N117">
            <v>0.66575315152609149</v>
          </cell>
          <cell r="O117">
            <v>5.9865550757801575E-3</v>
          </cell>
        </row>
        <row r="118">
          <cell r="B118">
            <v>109</v>
          </cell>
          <cell r="C118">
            <v>0.59854572710932663</v>
          </cell>
          <cell r="D118">
            <v>0.95815458000000053</v>
          </cell>
          <cell r="E118">
            <v>0.57349932976923179</v>
          </cell>
          <cell r="F118">
            <v>0.39886665614297567</v>
          </cell>
          <cell r="G118">
            <v>0.96604289999999982</v>
          </cell>
          <cell r="H118">
            <v>0.57822084999930246</v>
          </cell>
          <cell r="I118">
            <v>0.32580312367185243</v>
          </cell>
          <cell r="J118">
            <v>1.1282750000000012</v>
          </cell>
          <cell r="K118">
            <v>0.67532418025427621</v>
          </cell>
          <cell r="L118">
            <v>3.5449522906006287E-3</v>
          </cell>
          <cell r="M118">
            <v>1.1491547999999963</v>
          </cell>
          <cell r="N118">
            <v>0.68782169532717063</v>
          </cell>
          <cell r="O118">
            <v>1.8688726143875711E-3</v>
          </cell>
        </row>
        <row r="119">
          <cell r="B119">
            <v>110</v>
          </cell>
          <cell r="C119">
            <v>0.62439216023913602</v>
          </cell>
          <cell r="D119">
            <v>0.96195870909090964</v>
          </cell>
          <cell r="E119">
            <v>0.60063947643012372</v>
          </cell>
          <cell r="F119">
            <v>0.15929159663182457</v>
          </cell>
          <cell r="G119">
            <v>0.9691299090909089</v>
          </cell>
          <cell r="H119">
            <v>0.60511711748963015</v>
          </cell>
          <cell r="I119">
            <v>0.12865407660642361</v>
          </cell>
          <cell r="J119">
            <v>1.1166136363636376</v>
          </cell>
          <cell r="K119">
            <v>0.69720480056156875</v>
          </cell>
          <cell r="L119">
            <v>1.0733945358321411E-3</v>
          </cell>
          <cell r="M119">
            <v>1.1355952727272689</v>
          </cell>
          <cell r="N119">
            <v>0.70905678549553031</v>
          </cell>
          <cell r="O119">
            <v>5.4373580592929221E-4</v>
          </cell>
        </row>
        <row r="120">
          <cell r="B120">
            <v>111</v>
          </cell>
          <cell r="C120">
            <v>0.65439911939105466</v>
          </cell>
          <cell r="D120">
            <v>0.96576283818181874</v>
          </cell>
          <cell r="E120">
            <v>0.63199435084678779</v>
          </cell>
          <cell r="F120">
            <v>5.8620207423146234E-2</v>
          </cell>
          <cell r="G120">
            <v>0.97221691818181799</v>
          </cell>
          <cell r="H120">
            <v>0.63621789511526672</v>
          </cell>
          <cell r="I120">
            <v>4.6802050789886508E-2</v>
          </cell>
          <cell r="J120">
            <v>1.104952272727274</v>
          </cell>
          <cell r="K120">
            <v>0.72307979424187263</v>
          </cell>
          <cell r="L120">
            <v>2.9724463572228612E-4</v>
          </cell>
          <cell r="M120">
            <v>1.1220357454545415</v>
          </cell>
          <cell r="N120">
            <v>0.7342592037507375</v>
          </cell>
          <cell r="O120">
            <v>1.4449278601688458E-4</v>
          </cell>
        </row>
        <row r="121">
          <cell r="B121">
            <v>112</v>
          </cell>
          <cell r="C121">
            <v>0.68424289066266841</v>
          </cell>
          <cell r="D121">
            <v>0.96956696727272784</v>
          </cell>
          <cell r="E121">
            <v>0.66341930437772811</v>
          </cell>
          <cell r="F121">
            <v>1.9730430192004426E-2</v>
          </cell>
          <cell r="G121">
            <v>0.97530392727272708</v>
          </cell>
          <cell r="H121">
            <v>0.66734477847174367</v>
          </cell>
          <cell r="I121">
            <v>1.5568946573486401E-2</v>
          </cell>
          <cell r="J121">
            <v>1.0932909090909104</v>
          </cell>
          <cell r="K121">
            <v>0.74807653197158119</v>
          </cell>
          <cell r="L121">
            <v>7.4882899484002342E-5</v>
          </cell>
          <cell r="M121">
            <v>1.1084762181818142</v>
          </cell>
          <cell r="N121">
            <v>0.75846697175954725</v>
          </cell>
          <cell r="O121">
            <v>3.4899780165557881E-5</v>
          </cell>
        </row>
        <row r="122">
          <cell r="B122">
            <v>113</v>
          </cell>
          <cell r="C122">
            <v>0.71388658551268114</v>
          </cell>
          <cell r="D122">
            <v>0.97337109636363695</v>
          </cell>
          <cell r="E122">
            <v>0.69487656841977175</v>
          </cell>
          <cell r="F122">
            <v>6.0202165667385321E-3</v>
          </cell>
          <cell r="G122">
            <v>0.97839093636363617</v>
          </cell>
          <cell r="H122">
            <v>0.69846016485719109</v>
          </cell>
          <cell r="I122">
            <v>4.6946575831162893E-3</v>
          </cell>
          <cell r="J122">
            <v>1.0816295454545468</v>
          </cell>
          <cell r="K122">
            <v>0.77216082299417976</v>
          </cell>
          <cell r="L122">
            <v>1.7061258190244654E-5</v>
          </cell>
          <cell r="M122">
            <v>1.0949166909090868</v>
          </cell>
          <cell r="N122">
            <v>0.78164633789393168</v>
          </cell>
          <cell r="O122">
            <v>7.6204948058462908E-6</v>
          </cell>
        </row>
        <row r="123">
          <cell r="B123">
            <v>114</v>
          </cell>
          <cell r="C123">
            <v>0.74329384237895813</v>
          </cell>
          <cell r="D123">
            <v>0.97717522545454605</v>
          </cell>
          <cell r="E123">
            <v>0.72632832800563418</v>
          </cell>
          <cell r="F123">
            <v>1.6475627335875147E-3</v>
          </cell>
          <cell r="G123">
            <v>0.98147794545454525</v>
          </cell>
          <cell r="H123">
            <v>0.72952651328711438</v>
          </cell>
          <cell r="I123">
            <v>1.2697804054285515E-3</v>
          </cell>
          <cell r="J123">
            <v>1.0699681818181832</v>
          </cell>
          <cell r="K123">
            <v>0.79530076108686509</v>
          </cell>
          <cell r="L123">
            <v>3.4924265664435702E-6</v>
          </cell>
          <cell r="M123">
            <v>1.0813571636363595</v>
          </cell>
          <cell r="N123">
            <v>0.80376612114328139</v>
          </cell>
          <cell r="O123">
            <v>1.4953992545586944E-6</v>
          </cell>
        </row>
        <row r="124">
          <cell r="B124">
            <v>115</v>
          </cell>
          <cell r="C124">
            <v>0.77242812403964423</v>
          </cell>
          <cell r="D124">
            <v>0.98097935454545515</v>
          </cell>
          <cell r="E124">
            <v>0.75773604255316696</v>
          </cell>
          <cell r="F124">
            <v>3.9914506798083358E-4</v>
          </cell>
          <cell r="G124">
            <v>0.98456495454545434</v>
          </cell>
          <cell r="H124">
            <v>0.76050566083472293</v>
          </cell>
          <cell r="I124">
            <v>3.0410521908312853E-4</v>
          </cell>
          <cell r="J124">
            <v>1.0583068181818196</v>
          </cell>
          <cell r="K124">
            <v>0.81746595022654778</v>
          </cell>
          <cell r="L124">
            <v>6.3748676470933746E-7</v>
          </cell>
          <cell r="M124">
            <v>1.0677976363636321</v>
          </cell>
          <cell r="N124">
            <v>0.82479692511032654</v>
          </cell>
          <cell r="O124">
            <v>2.6199854758640881E-7</v>
          </cell>
        </row>
        <row r="125">
          <cell r="B125">
            <v>116</v>
          </cell>
          <cell r="C125">
            <v>0.80141379757682352</v>
          </cell>
          <cell r="D125">
            <v>0.98478348363636425</v>
          </cell>
          <cell r="E125">
            <v>0.78921907141195236</v>
          </cell>
          <cell r="F125">
            <v>8.4132168070339506E-5</v>
          </cell>
          <cell r="G125">
            <v>0.98765196363636343</v>
          </cell>
          <cell r="H125">
            <v>0.79151791086202483</v>
          </cell>
          <cell r="I125">
            <v>6.3400491392212263E-5</v>
          </cell>
          <cell r="J125">
            <v>1.046645454545456</v>
          </cell>
          <cell r="K125">
            <v>0.83879610844379449</v>
          </cell>
          <cell r="L125">
            <v>1.0276534728672033E-7</v>
          </cell>
          <cell r="M125">
            <v>1.0542381090909048</v>
          </cell>
          <cell r="N125">
            <v>0.84488096655675149</v>
          </cell>
          <cell r="O125">
            <v>4.0640961465138684E-8</v>
          </cell>
        </row>
        <row r="126">
          <cell r="B126">
            <v>117</v>
          </cell>
          <cell r="C126">
            <v>0.83039947111400259</v>
          </cell>
          <cell r="D126">
            <v>0.98858761272727336</v>
          </cell>
          <cell r="E126">
            <v>0.82092263075858218</v>
          </cell>
          <cell r="F126">
            <v>1.506616732661321E-5</v>
          </cell>
          <cell r="G126">
            <v>0.99073897272727252</v>
          </cell>
          <cell r="H126">
            <v>0.82270911896475729</v>
          </cell>
          <cell r="I126">
            <v>1.1240328976992634E-5</v>
          </cell>
          <cell r="J126">
            <v>1.0349840909090924</v>
          </cell>
          <cell r="K126">
            <v>0.8594502417023171</v>
          </cell>
          <cell r="L126">
            <v>1.4443644722525985E-8</v>
          </cell>
          <cell r="M126">
            <v>1.0406785818181774</v>
          </cell>
          <cell r="N126">
            <v>0.86417894394148476</v>
          </cell>
          <cell r="O126">
            <v>5.5198983054285587E-9</v>
          </cell>
        </row>
        <row r="127">
          <cell r="B127">
            <v>118</v>
          </cell>
          <cell r="C127">
            <v>0.85938514465118176</v>
          </cell>
          <cell r="D127">
            <v>0.99239174181818246</v>
          </cell>
          <cell r="E127">
            <v>0.85284672059305699</v>
          </cell>
          <cell r="F127">
            <v>2.2170359302048691E-6</v>
          </cell>
          <cell r="G127">
            <v>0.9938259818181816</v>
          </cell>
          <cell r="H127">
            <v>0.85407928514292075</v>
          </cell>
          <cell r="I127">
            <v>1.6401968395515074E-6</v>
          </cell>
          <cell r="J127">
            <v>1.0233227272727288</v>
          </cell>
          <cell r="K127">
            <v>0.87942835000211583</v>
          </cell>
          <cell r="L127">
            <v>1.74149407617819E-9</v>
          </cell>
          <cell r="M127">
            <v>1.02711905454545</v>
          </cell>
          <cell r="N127">
            <v>0.88269085726452667</v>
          </cell>
          <cell r="O127">
            <v>6.4753453819681616E-10</v>
          </cell>
        </row>
        <row r="128">
          <cell r="B128">
            <v>119</v>
          </cell>
          <cell r="C128">
            <v>0.88837081818836094</v>
          </cell>
          <cell r="D128">
            <v>0.99619587090909156</v>
          </cell>
          <cell r="E128">
            <v>0.88499134091537646</v>
          </cell>
          <cell r="F128">
            <v>2.5497832947529305E-7</v>
          </cell>
          <cell r="G128">
            <v>0.99691299090909069</v>
          </cell>
          <cell r="H128">
            <v>0.88562840939651488</v>
          </cell>
          <cell r="I128">
            <v>1.8759192144231519E-7</v>
          </cell>
          <cell r="J128">
            <v>1.0116613636363652</v>
          </cell>
          <cell r="K128">
            <v>0.89873043334319069</v>
          </cell>
          <cell r="L128">
            <v>1.7636035042996575E-10</v>
          </cell>
          <cell r="M128">
            <v>1.0135595272727227</v>
          </cell>
          <cell r="N128">
            <v>0.90041670652587702</v>
          </cell>
          <cell r="O128">
            <v>6.4483621951884238E-11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4"/>
      <sheetData sheetId="5"/>
      <sheetData sheetId="6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4.1246314373813669E-4</v>
          </cell>
          <cell r="D27">
            <v>0.65343137254901962</v>
          </cell>
          <cell r="E27">
            <v>2.6951635813869424E-4</v>
          </cell>
          <cell r="F27">
            <v>9932.2552672583315</v>
          </cell>
          <cell r="G27">
            <v>0.96499999999999997</v>
          </cell>
          <cell r="H27">
            <v>3.9802693370730191E-4</v>
          </cell>
          <cell r="I27">
            <v>9931.0779148889396</v>
          </cell>
          <cell r="J27">
            <v>0.9</v>
          </cell>
          <cell r="K27">
            <v>3.7121682936432305E-4</v>
          </cell>
          <cell r="L27">
            <v>9931.3208606159569</v>
          </cell>
          <cell r="M27">
            <v>0.92500000000000004</v>
          </cell>
          <cell r="N27">
            <v>3.8152840795777646E-4</v>
          </cell>
          <cell r="O27">
            <v>9931.2274199517196</v>
          </cell>
          <cell r="P27">
            <v>0.63056127450980393</v>
          </cell>
          <cell r="Q27">
            <v>2.6008328560383993E-4</v>
          </cell>
          <cell r="R27">
            <v>9932.3402982627886</v>
          </cell>
          <cell r="S27">
            <v>0.58808823529411769</v>
          </cell>
          <cell r="T27">
            <v>2.4256472232482481E-4</v>
          </cell>
          <cell r="U27">
            <v>9932.4982129853488</v>
          </cell>
          <cell r="V27">
            <v>0.6044240196078432</v>
          </cell>
          <cell r="W27">
            <v>2.4930263127829219E-4</v>
          </cell>
          <cell r="X27">
            <v>9932.437476553594</v>
          </cell>
          <cell r="Y27">
            <v>0.86849999999999994</v>
          </cell>
          <cell r="Z27">
            <v>3.5822424033657169E-4</v>
          </cell>
          <cell r="AA27">
            <v>9931.4385958528965</v>
          </cell>
          <cell r="AB27">
            <v>0.892625</v>
          </cell>
          <cell r="AC27">
            <v>3.6817491367925425E-4</v>
          </cell>
          <cell r="AD27">
            <v>9931.3484256119064</v>
          </cell>
          <cell r="AE27">
            <v>0.83250000000000002</v>
          </cell>
          <cell r="AF27">
            <v>3.4337556716199883E-4</v>
          </cell>
          <cell r="AG27">
            <v>9931.5731504093983</v>
          </cell>
          <cell r="AH27">
            <v>0.5675051470588236</v>
          </cell>
          <cell r="AI27">
            <v>2.3407495704345595E-4</v>
          </cell>
          <cell r="AJ27">
            <v>9932.5747408893603</v>
          </cell>
          <cell r="AK27">
            <v>0.58326917892156871</v>
          </cell>
          <cell r="AL27">
            <v>2.4057703918355198E-4</v>
          </cell>
          <cell r="AM27">
            <v>9932.5161302327178</v>
          </cell>
          <cell r="AN27">
            <v>0.54398161764705888</v>
          </cell>
          <cell r="AO27">
            <v>2.2437236815046297E-4</v>
          </cell>
          <cell r="AP27">
            <v>9932.662201351086</v>
          </cell>
          <cell r="AQ27">
            <v>0.80336249999999998</v>
          </cell>
          <cell r="AR27">
            <v>3.3135742231132882E-4</v>
          </cell>
          <cell r="AS27">
            <v>9931.6820555035665</v>
          </cell>
          <cell r="AT27">
            <v>0.52494226102941188</v>
          </cell>
          <cell r="AU27">
            <v>2.1651933526519679E-4</v>
          </cell>
          <cell r="AV27">
            <v>9932.7329896622959</v>
          </cell>
        </row>
        <row r="28">
          <cell r="B28">
            <v>20</v>
          </cell>
          <cell r="C28">
            <v>4.3539251270665702E-4</v>
          </cell>
          <cell r="D28">
            <v>0.65686274509803921</v>
          </cell>
          <cell r="E28">
            <v>2.8599312109162762E-4</v>
          </cell>
          <cell r="F28">
            <v>9929.578361990596</v>
          </cell>
          <cell r="G28">
            <v>0.96499999999999997</v>
          </cell>
          <cell r="H28">
            <v>4.2015377476192398E-4</v>
          </cell>
          <cell r="I28">
            <v>9927.1250783980686</v>
          </cell>
          <cell r="J28">
            <v>0.9</v>
          </cell>
          <cell r="K28">
            <v>3.9185326143599135E-4</v>
          </cell>
          <cell r="L28">
            <v>9927.634187174679</v>
          </cell>
          <cell r="M28">
            <v>0.92500000000000004</v>
          </cell>
          <cell r="N28">
            <v>4.0273807425365778E-4</v>
          </cell>
          <cell r="O28">
            <v>9927.4383745651194</v>
          </cell>
          <cell r="P28">
            <v>0.63387254901960777</v>
          </cell>
          <cell r="Q28">
            <v>2.7598336185342064E-4</v>
          </cell>
          <cell r="R28">
            <v>9929.757062564282</v>
          </cell>
          <cell r="S28">
            <v>0.5911764705882353</v>
          </cell>
          <cell r="T28">
            <v>2.5739380898246491E-4</v>
          </cell>
          <cell r="U28">
            <v>9930.0889393143243</v>
          </cell>
          <cell r="V28">
            <v>0.60759803921568634</v>
          </cell>
          <cell r="W28">
            <v>2.645436370097556E-4</v>
          </cell>
          <cell r="X28">
            <v>9929.9612937556813</v>
          </cell>
          <cell r="Y28">
            <v>0.86849999999999994</v>
          </cell>
          <cell r="Z28">
            <v>3.7813839728573158E-4</v>
          </cell>
          <cell r="AA28">
            <v>9927.880913806448</v>
          </cell>
          <cell r="AB28">
            <v>0.892625</v>
          </cell>
          <cell r="AC28">
            <v>3.8864224165477971E-4</v>
          </cell>
          <cell r="AD28">
            <v>9927.6919522625885</v>
          </cell>
          <cell r="AE28">
            <v>0.83250000000000002</v>
          </cell>
          <cell r="AF28">
            <v>3.62464266828292E-4</v>
          </cell>
          <cell r="AG28">
            <v>9928.1628908460661</v>
          </cell>
          <cell r="AH28">
            <v>0.57048529411764703</v>
          </cell>
          <cell r="AI28">
            <v>2.4838502566807861E-4</v>
          </cell>
          <cell r="AJ28">
            <v>9930.2497738835555</v>
          </cell>
          <cell r="AK28">
            <v>0.58633210784313716</v>
          </cell>
          <cell r="AL28">
            <v>2.5528460971441409E-4</v>
          </cell>
          <cell r="AM28">
            <v>9930.1265949104636</v>
          </cell>
          <cell r="AN28">
            <v>0.54683823529411768</v>
          </cell>
          <cell r="AO28">
            <v>2.3808927330878004E-4</v>
          </cell>
          <cell r="AP28">
            <v>9930.4335864109307</v>
          </cell>
          <cell r="AQ28">
            <v>0.80336249999999998</v>
          </cell>
          <cell r="AR28">
            <v>3.4977801748930175E-4</v>
          </cell>
          <cell r="AS28">
            <v>9928.3911189384398</v>
          </cell>
          <cell r="AT28">
            <v>0.52769889705882356</v>
          </cell>
          <cell r="AU28">
            <v>2.2975614874297273E-4</v>
          </cell>
          <cell r="AV28">
            <v>9930.5823609180079</v>
          </cell>
        </row>
        <row r="29">
          <cell r="B29">
            <v>21</v>
          </cell>
          <cell r="C29">
            <v>4.5693057324966522E-4</v>
          </cell>
          <cell r="D29">
            <v>0.66029411764705881</v>
          </cell>
          <cell r="E29">
            <v>3.0170856968985245E-4</v>
          </cell>
          <cell r="F29">
            <v>9926.7385708837264</v>
          </cell>
          <cell r="G29">
            <v>0.96499999999999997</v>
          </cell>
          <cell r="H29">
            <v>4.4093800318592693E-4</v>
          </cell>
          <cell r="I29">
            <v>9922.9541593238464</v>
          </cell>
          <cell r="J29">
            <v>0.9</v>
          </cell>
          <cell r="K29">
            <v>4.1123751592469869E-4</v>
          </cell>
          <cell r="L29">
            <v>9923.7440113400917</v>
          </cell>
          <cell r="M29">
            <v>0.92500000000000004</v>
          </cell>
          <cell r="N29">
            <v>4.2266078025594037E-4</v>
          </cell>
          <cell r="O29">
            <v>9923.4402171518759</v>
          </cell>
          <cell r="P29">
            <v>0.63718382352941172</v>
          </cell>
          <cell r="Q29">
            <v>2.9114876975070759E-4</v>
          </cell>
          <cell r="R29">
            <v>9927.0166148277676</v>
          </cell>
          <cell r="S29">
            <v>0.59426470588235292</v>
          </cell>
          <cell r="T29">
            <v>2.7153771272086721E-4</v>
          </cell>
          <cell r="U29">
            <v>9927.5329958986986</v>
          </cell>
          <cell r="V29">
            <v>0.61077205882352947</v>
          </cell>
          <cell r="W29">
            <v>2.7908042696311359E-4</v>
          </cell>
          <cell r="X29">
            <v>9927.3343856796655</v>
          </cell>
          <cell r="Y29">
            <v>0.86849999999999994</v>
          </cell>
          <cell r="Z29">
            <v>3.9684420286733419E-4</v>
          </cell>
          <cell r="AA29">
            <v>9924.1268008292573</v>
          </cell>
          <cell r="AB29">
            <v>0.892625</v>
          </cell>
          <cell r="AC29">
            <v>4.0786765294698242E-4</v>
          </cell>
          <cell r="AD29">
            <v>9923.8336318078036</v>
          </cell>
          <cell r="AE29">
            <v>0.83250000000000002</v>
          </cell>
          <cell r="AF29">
            <v>3.8039470223034629E-4</v>
          </cell>
          <cell r="AG29">
            <v>9924.5642865628834</v>
          </cell>
          <cell r="AH29">
            <v>0.57346544117647058</v>
          </cell>
          <cell r="AI29">
            <v>2.620338927756369E-4</v>
          </cell>
          <cell r="AJ29">
            <v>9927.7832485385788</v>
          </cell>
          <cell r="AK29">
            <v>0.58939503676470584</v>
          </cell>
          <cell r="AL29">
            <v>2.6931261201940457E-4</v>
          </cell>
          <cell r="AM29">
            <v>9927.5915864182662</v>
          </cell>
          <cell r="AN29">
            <v>0.54969485294117648</v>
          </cell>
          <cell r="AO29">
            <v>2.5117238426680222E-4</v>
          </cell>
          <cell r="AP29">
            <v>9928.0692566947</v>
          </cell>
          <cell r="AQ29">
            <v>0.80336249999999998</v>
          </cell>
          <cell r="AR29">
            <v>3.6708088765228418E-4</v>
          </cell>
          <cell r="AS29">
            <v>9924.9183859759996</v>
          </cell>
          <cell r="AT29">
            <v>0.53045553308823534</v>
          </cell>
          <cell r="AU29">
            <v>2.4238135081746412E-4</v>
          </cell>
          <cell r="AV29">
            <v>9928.3007485599883</v>
          </cell>
        </row>
        <row r="30">
          <cell r="B30">
            <v>22</v>
          </cell>
          <cell r="C30">
            <v>4.6627373804921751E-4</v>
          </cell>
          <cell r="D30">
            <v>0.6637254901960784</v>
          </cell>
          <cell r="E30">
            <v>3.0947776535227473E-4</v>
          </cell>
          <cell r="F30">
            <v>9923.74358878782</v>
          </cell>
          <cell r="G30">
            <v>0.96499999999999997</v>
          </cell>
          <cell r="H30">
            <v>4.499541572174949E-4</v>
          </cell>
          <cell r="I30">
            <v>9918.5787517311292</v>
          </cell>
          <cell r="J30">
            <v>0.9</v>
          </cell>
          <cell r="K30">
            <v>4.1964636424429578E-4</v>
          </cell>
          <cell r="L30">
            <v>9919.6629955041954</v>
          </cell>
          <cell r="M30">
            <v>0.92500000000000004</v>
          </cell>
          <cell r="N30">
            <v>4.3130320769552621E-4</v>
          </cell>
          <cell r="O30">
            <v>9919.2459681668715</v>
          </cell>
          <cell r="P30">
            <v>0.64049509803921567</v>
          </cell>
          <cell r="Q30">
            <v>2.9864604356494512E-4</v>
          </cell>
          <cell r="R30">
            <v>9924.1263761530663</v>
          </cell>
          <cell r="S30">
            <v>0.59735294117647053</v>
          </cell>
          <cell r="T30">
            <v>2.7852998881704725E-4</v>
          </cell>
          <cell r="U30">
            <v>9924.8372962960311</v>
          </cell>
          <cell r="V30">
            <v>0.6139460784313725</v>
          </cell>
          <cell r="W30">
            <v>2.8626693295085413E-4</v>
          </cell>
          <cell r="X30">
            <v>9924.5638609607049</v>
          </cell>
          <cell r="Y30">
            <v>0.86849999999999994</v>
          </cell>
          <cell r="Z30">
            <v>4.0495874149574536E-4</v>
          </cell>
          <cell r="AA30">
            <v>9920.188468639828</v>
          </cell>
          <cell r="AB30">
            <v>0.892625</v>
          </cell>
          <cell r="AC30">
            <v>4.1620759542618279E-4</v>
          </cell>
          <cell r="AD30">
            <v>9919.786021076161</v>
          </cell>
          <cell r="AE30">
            <v>0.83250000000000002</v>
          </cell>
          <cell r="AF30">
            <v>3.8817288692597358E-4</v>
          </cell>
          <cell r="AG30">
            <v>9920.7890348863293</v>
          </cell>
          <cell r="AH30">
            <v>0.57644558823529413</v>
          </cell>
          <cell r="AI30">
            <v>2.6878143920845064E-4</v>
          </cell>
          <cell r="AJ30">
            <v>9925.181832847331</v>
          </cell>
          <cell r="AK30">
            <v>0.59245796568627451</v>
          </cell>
          <cell r="AL30">
            <v>2.7624759029757425E-4</v>
          </cell>
          <cell r="AM30">
            <v>9924.9179607970655</v>
          </cell>
          <cell r="AN30">
            <v>0.55255147058823528</v>
          </cell>
          <cell r="AO30">
            <v>2.5764023965576871E-4</v>
          </cell>
          <cell r="AP30">
            <v>9925.5755998683308</v>
          </cell>
          <cell r="AQ30">
            <v>0.80336249999999998</v>
          </cell>
          <cell r="AR30">
            <v>3.7458683588356451E-4</v>
          </cell>
          <cell r="AS30">
            <v>9921.275138125</v>
          </cell>
          <cell r="AT30">
            <v>0.53321216911764713</v>
          </cell>
          <cell r="AU30">
            <v>2.4862283126781689E-4</v>
          </cell>
          <cell r="AV30">
            <v>9925.8943136132311</v>
          </cell>
        </row>
        <row r="31">
          <cell r="B31">
            <v>23</v>
          </cell>
          <cell r="C31">
            <v>4.6977670135920762E-4</v>
          </cell>
          <cell r="D31">
            <v>0.667156862745098</v>
          </cell>
          <cell r="E31">
            <v>3.1341475026954975E-4</v>
          </cell>
          <cell r="F31">
            <v>9920.6724107980335</v>
          </cell>
          <cell r="G31">
            <v>0.96499999999999997</v>
          </cell>
          <cell r="H31">
            <v>4.5333451681163532E-4</v>
          </cell>
          <cell r="I31">
            <v>9914.115845988099</v>
          </cell>
          <cell r="J31">
            <v>0.9</v>
          </cell>
          <cell r="K31">
            <v>4.2279903122328688E-4</v>
          </cell>
          <cell r="L31">
            <v>9915.5002449936037</v>
          </cell>
          <cell r="M31">
            <v>0.92500000000000004</v>
          </cell>
          <cell r="N31">
            <v>4.3454344875726709E-4</v>
          </cell>
          <cell r="O31">
            <v>9914.9677655628802</v>
          </cell>
          <cell r="P31">
            <v>0.64380637254901951</v>
          </cell>
          <cell r="Q31">
            <v>3.0244523401011552E-4</v>
          </cell>
          <cell r="R31">
            <v>9921.1625750749899</v>
          </cell>
          <cell r="S31">
            <v>0.60044117647058826</v>
          </cell>
          <cell r="T31">
            <v>2.8207327524259481E-4</v>
          </cell>
          <cell r="U31">
            <v>9922.0729314748824</v>
          </cell>
          <cell r="V31">
            <v>0.61712009803921564</v>
          </cell>
          <cell r="W31">
            <v>2.8990864399933353E-4</v>
          </cell>
          <cell r="X31">
            <v>9921.7227865033528</v>
          </cell>
          <cell r="Y31">
            <v>0.86849999999999994</v>
          </cell>
          <cell r="Z31">
            <v>4.0800106513047177E-4</v>
          </cell>
          <cell r="AA31">
            <v>9916.1712016021665</v>
          </cell>
          <cell r="AB31">
            <v>0.892625</v>
          </cell>
          <cell r="AC31">
            <v>4.1933442805076269E-4</v>
          </cell>
          <cell r="AD31">
            <v>9915.6573307891867</v>
          </cell>
          <cell r="AE31">
            <v>0.83250000000000002</v>
          </cell>
          <cell r="AF31">
            <v>3.9108910388154037E-4</v>
          </cell>
          <cell r="AG31">
            <v>9916.9380535660748</v>
          </cell>
          <cell r="AH31">
            <v>0.57942573529411756</v>
          </cell>
          <cell r="AI31">
            <v>2.7220071060910395E-4</v>
          </cell>
          <cell r="AJ31">
            <v>9922.5141281898923</v>
          </cell>
          <cell r="AK31">
            <v>0.59552089460784308</v>
          </cell>
          <cell r="AL31">
            <v>2.7976184145935684E-4</v>
          </cell>
          <cell r="AM31">
            <v>9922.1762261264939</v>
          </cell>
          <cell r="AN31">
            <v>0.5554080882352942</v>
          </cell>
          <cell r="AO31">
            <v>2.6091777959940022E-4</v>
          </cell>
          <cell r="AP31">
            <v>9923.0183721920585</v>
          </cell>
          <cell r="AQ31">
            <v>0.80336249999999998</v>
          </cell>
          <cell r="AR31">
            <v>3.7740098524568643E-4</v>
          </cell>
          <cell r="AS31">
            <v>9917.5587590630803</v>
          </cell>
          <cell r="AT31">
            <v>0.5359688051470588</v>
          </cell>
          <cell r="AU31">
            <v>2.5178565731342117E-4</v>
          </cell>
          <cell r="AV31">
            <v>9923.4265096661147</v>
          </cell>
        </row>
        <row r="32">
          <cell r="B32">
            <v>24</v>
          </cell>
          <cell r="C32">
            <v>4.5741925401031168E-4</v>
          </cell>
          <cell r="D32">
            <v>0.6705882352941176</v>
          </cell>
          <cell r="E32">
            <v>3.0673997033632663E-4</v>
          </cell>
          <cell r="F32">
            <v>9917.5631257318964</v>
          </cell>
          <cell r="G32">
            <v>0.96499999999999997</v>
          </cell>
          <cell r="H32">
            <v>4.4140958011995075E-4</v>
          </cell>
          <cell r="I32">
            <v>9909.6214350714436</v>
          </cell>
          <cell r="J32">
            <v>0.9</v>
          </cell>
          <cell r="K32">
            <v>4.1167732860928052E-4</v>
          </cell>
          <cell r="L32">
            <v>9911.3079810959262</v>
          </cell>
          <cell r="M32">
            <v>0.92500000000000004</v>
          </cell>
          <cell r="N32">
            <v>4.2311280995953831E-4</v>
          </cell>
          <cell r="O32">
            <v>9910.6592812757153</v>
          </cell>
          <cell r="P32">
            <v>0.64711764705882346</v>
          </cell>
          <cell r="Q32">
            <v>2.9600407137455519E-4</v>
          </cell>
          <cell r="R32">
            <v>9918.1619667383184</v>
          </cell>
          <cell r="S32">
            <v>0.60352941176470587</v>
          </cell>
          <cell r="T32">
            <v>2.7606597330269401E-4</v>
          </cell>
          <cell r="U32">
            <v>9919.2741798659063</v>
          </cell>
          <cell r="V32">
            <v>0.62029411764705877</v>
          </cell>
          <cell r="W32">
            <v>2.8373447256110212E-4</v>
          </cell>
          <cell r="X32">
            <v>9918.8463933041803</v>
          </cell>
          <cell r="Y32">
            <v>0.86849999999999994</v>
          </cell>
          <cell r="Z32">
            <v>3.9726862210795569E-4</v>
          </cell>
          <cell r="AA32">
            <v>9912.1253931898973</v>
          </cell>
          <cell r="AB32">
            <v>0.892625</v>
          </cell>
          <cell r="AC32">
            <v>4.0830386161095446E-4</v>
          </cell>
          <cell r="AD32">
            <v>9911.4993542936336</v>
          </cell>
          <cell r="AE32">
            <v>0.83250000000000002</v>
          </cell>
          <cell r="AF32">
            <v>3.8080152896358447E-4</v>
          </cell>
          <cell r="AG32">
            <v>9913.0596471494573</v>
          </cell>
          <cell r="AH32">
            <v>0.58240588235294111</v>
          </cell>
          <cell r="AI32">
            <v>2.6640366423709969E-4</v>
          </cell>
          <cell r="AJ32">
            <v>9919.8132127931713</v>
          </cell>
          <cell r="AK32">
            <v>0.59858382352941175</v>
          </cell>
          <cell r="AL32">
            <v>2.7380376602146358E-4</v>
          </cell>
          <cell r="AM32">
            <v>9919.4003798341873</v>
          </cell>
          <cell r="AN32">
            <v>0.558264705882353</v>
          </cell>
          <cell r="AO32">
            <v>2.5536102530499194E-4</v>
          </cell>
          <cell r="AP32">
            <v>9920.4292802714626</v>
          </cell>
          <cell r="AQ32">
            <v>0.80336249999999998</v>
          </cell>
          <cell r="AR32">
            <v>3.67473475449859E-4</v>
          </cell>
          <cell r="AS32">
            <v>9913.8158626161785</v>
          </cell>
          <cell r="AT32">
            <v>0.53872544117647059</v>
          </cell>
          <cell r="AU32">
            <v>2.4642338941931722E-4</v>
          </cell>
          <cell r="AV32">
            <v>9920.9279331995767</v>
          </cell>
        </row>
        <row r="33">
          <cell r="B33">
            <v>25</v>
          </cell>
          <cell r="C33">
            <v>4.4552555251290771E-4</v>
          </cell>
          <cell r="D33">
            <v>0.67401960784313719</v>
          </cell>
          <cell r="E33">
            <v>3.0029295818884708E-4</v>
          </cell>
          <cell r="F33">
            <v>9914.5210127129012</v>
          </cell>
          <cell r="G33">
            <v>0.96499999999999997</v>
          </cell>
          <cell r="H33">
            <v>4.2993215817495594E-4</v>
          </cell>
          <cell r="I33">
            <v>9905.2472332346406</v>
          </cell>
          <cell r="J33">
            <v>0.9</v>
          </cell>
          <cell r="K33">
            <v>4.0097299726161696E-4</v>
          </cell>
          <cell r="L33">
            <v>9907.2277203032445</v>
          </cell>
          <cell r="M33">
            <v>0.92500000000000004</v>
          </cell>
          <cell r="N33">
            <v>4.1211113607443964E-4</v>
          </cell>
          <cell r="O33">
            <v>9906.4659543786638</v>
          </cell>
          <cell r="P33">
            <v>0.65042892156862742</v>
          </cell>
          <cell r="Q33">
            <v>2.8978270465223742E-4</v>
          </cell>
          <cell r="R33">
            <v>9915.2261504156122</v>
          </cell>
          <cell r="S33">
            <v>0.60661764705882348</v>
          </cell>
          <cell r="T33">
            <v>2.702636623699624E-4</v>
          </cell>
          <cell r="U33">
            <v>9916.5358057849862</v>
          </cell>
          <cell r="V33">
            <v>0.62346813725490191</v>
          </cell>
          <cell r="W33">
            <v>2.7777098632468354E-4</v>
          </cell>
          <cell r="X33">
            <v>9916.0320746543621</v>
          </cell>
          <cell r="Y33">
            <v>0.86849999999999994</v>
          </cell>
          <cell r="Z33">
            <v>3.8693894235746032E-4</v>
          </cell>
          <cell r="AA33">
            <v>9908.187616792784</v>
          </cell>
          <cell r="AB33">
            <v>0.892625</v>
          </cell>
          <cell r="AC33">
            <v>3.9768724631183424E-4</v>
          </cell>
          <cell r="AD33">
            <v>9907.4524508329214</v>
          </cell>
          <cell r="AE33">
            <v>0.83250000000000002</v>
          </cell>
          <cell r="AF33">
            <v>3.7090002246699567E-4</v>
          </cell>
          <cell r="AG33">
            <v>9909.284738879116</v>
          </cell>
          <cell r="AH33">
            <v>0.58538602941176465</v>
          </cell>
          <cell r="AI33">
            <v>2.6080443418701371E-4</v>
          </cell>
          <cell r="AJ33">
            <v>9917.1705382047348</v>
          </cell>
          <cell r="AK33">
            <v>0.60164675245098043</v>
          </cell>
          <cell r="AL33">
            <v>2.6804900180331967E-4</v>
          </cell>
          <cell r="AM33">
            <v>9916.6844106535136</v>
          </cell>
          <cell r="AN33">
            <v>0.5611213235294118</v>
          </cell>
          <cell r="AO33">
            <v>2.4999388769221526E-4</v>
          </cell>
          <cell r="AP33">
            <v>9917.8959892789862</v>
          </cell>
          <cell r="AQ33">
            <v>0.80336249999999998</v>
          </cell>
          <cell r="AR33">
            <v>3.5791852168065081E-4</v>
          </cell>
          <cell r="AS33">
            <v>9910.1727982461725</v>
          </cell>
          <cell r="AT33">
            <v>0.54148207720588237</v>
          </cell>
          <cell r="AU33">
            <v>2.4124410162298769E-4</v>
          </cell>
          <cell r="AV33">
            <v>9918.4831845120934</v>
          </cell>
        </row>
        <row r="34">
          <cell r="B34">
            <v>26</v>
          </cell>
          <cell r="C34">
            <v>4.3955686649930435E-4</v>
          </cell>
          <cell r="D34">
            <v>0.67745098039215679</v>
          </cell>
          <cell r="E34">
            <v>2.9777823014805812E-4</v>
          </cell>
          <cell r="F34">
            <v>9911.5437518689669</v>
          </cell>
          <cell r="G34">
            <v>0.96499999999999997</v>
          </cell>
          <cell r="H34">
            <v>4.2417237617182866E-4</v>
          </cell>
          <cell r="I34">
            <v>9900.9886489143992</v>
          </cell>
          <cell r="J34">
            <v>0.9</v>
          </cell>
          <cell r="K34">
            <v>3.9560117984937393E-4</v>
          </cell>
          <cell r="L34">
            <v>9903.2551895096803</v>
          </cell>
          <cell r="M34">
            <v>0.92500000000000004</v>
          </cell>
          <cell r="N34">
            <v>4.0659010151185656E-4</v>
          </cell>
          <cell r="O34">
            <v>9902.383389439723</v>
          </cell>
          <cell r="P34">
            <v>0.65374019607843126</v>
          </cell>
          <cell r="Q34">
            <v>2.8735599209287605E-4</v>
          </cell>
          <cell r="R34">
            <v>9912.3528893645071</v>
          </cell>
          <cell r="S34">
            <v>0.6097058823529411</v>
          </cell>
          <cell r="T34">
            <v>2.680004071332523E-4</v>
          </cell>
          <cell r="U34">
            <v>9913.8557265000927</v>
          </cell>
          <cell r="V34">
            <v>0.62664215686274505</v>
          </cell>
          <cell r="W34">
            <v>2.7544486288695374E-4</v>
          </cell>
          <cell r="X34">
            <v>9913.277688644559</v>
          </cell>
          <cell r="Y34">
            <v>0.86849999999999994</v>
          </cell>
          <cell r="Z34">
            <v>3.8175513855464579E-4</v>
          </cell>
          <cell r="AA34">
            <v>9904.3537531556631</v>
          </cell>
          <cell r="AB34">
            <v>0.892625</v>
          </cell>
          <cell r="AC34">
            <v>3.9235944795894154E-4</v>
          </cell>
          <cell r="AD34">
            <v>9903.5123833497837</v>
          </cell>
          <cell r="AE34">
            <v>0.83250000000000002</v>
          </cell>
          <cell r="AF34">
            <v>3.6593109136067088E-4</v>
          </cell>
          <cell r="AG34">
            <v>9905.6093849468343</v>
          </cell>
          <cell r="AH34">
            <v>0.5883661764705882</v>
          </cell>
          <cell r="AI34">
            <v>2.586203928835885E-4</v>
          </cell>
          <cell r="AJ34">
            <v>9914.5840961537833</v>
          </cell>
          <cell r="AK34">
            <v>0.60470968137254899</v>
          </cell>
          <cell r="AL34">
            <v>2.6580429268591041E-4</v>
          </cell>
          <cell r="AM34">
            <v>9914.0262532960387</v>
          </cell>
          <cell r="AN34">
            <v>0.56397794117647049</v>
          </cell>
          <cell r="AO34">
            <v>2.4790037659825834E-4</v>
          </cell>
          <cell r="AP34">
            <v>9915.4165759029001</v>
          </cell>
          <cell r="AQ34">
            <v>0.80336249999999998</v>
          </cell>
          <cell r="AR34">
            <v>3.5312350316304736E-4</v>
          </cell>
          <cell r="AS34">
            <v>9906.625763848624</v>
          </cell>
          <cell r="AT34">
            <v>0.54423871323529416</v>
          </cell>
          <cell r="AU34">
            <v>2.3922386341731938E-4</v>
          </cell>
          <cell r="AV34">
            <v>9916.090408946784</v>
          </cell>
        </row>
        <row r="35">
          <cell r="B35">
            <v>27</v>
          </cell>
          <cell r="C35">
            <v>4.4934496121541256E-4</v>
          </cell>
          <cell r="D35">
            <v>0.68088235294117638</v>
          </cell>
          <cell r="E35">
            <v>3.0595105447461172E-4</v>
          </cell>
          <cell r="F35">
            <v>9908.5923099124993</v>
          </cell>
          <cell r="G35">
            <v>0.96499999999999997</v>
          </cell>
          <cell r="H35">
            <v>4.3361788757287313E-4</v>
          </cell>
          <cell r="I35">
            <v>9896.7889230327382</v>
          </cell>
          <cell r="J35">
            <v>0.9</v>
          </cell>
          <cell r="K35">
            <v>4.0441046509387131E-4</v>
          </cell>
          <cell r="L35">
            <v>9899.3374500723603</v>
          </cell>
          <cell r="M35">
            <v>0.92500000000000004</v>
          </cell>
          <cell r="N35">
            <v>4.1564408912425665E-4</v>
          </cell>
          <cell r="O35">
            <v>9898.3571783722018</v>
          </cell>
          <cell r="P35">
            <v>0.65705147058823521</v>
          </cell>
          <cell r="Q35">
            <v>2.9524276756800035E-4</v>
          </cell>
          <cell r="R35">
            <v>9909.5045153660085</v>
          </cell>
          <cell r="S35">
            <v>0.61279411764705871</v>
          </cell>
          <cell r="T35">
            <v>2.7535594902715056E-4</v>
          </cell>
          <cell r="U35">
            <v>9911.1988091291296</v>
          </cell>
          <cell r="V35">
            <v>0.62981617647058818</v>
          </cell>
          <cell r="W35">
            <v>2.8300472538901589E-4</v>
          </cell>
          <cell r="X35">
            <v>9910.5471272308496</v>
          </cell>
          <cell r="Y35">
            <v>0.86849999999999994</v>
          </cell>
          <cell r="Z35">
            <v>3.9025609881558577E-4</v>
          </cell>
          <cell r="AA35">
            <v>9900.5727152163327</v>
          </cell>
          <cell r="AB35">
            <v>0.892625</v>
          </cell>
          <cell r="AC35">
            <v>4.0109654600490766E-4</v>
          </cell>
          <cell r="AD35">
            <v>9899.6266466981979</v>
          </cell>
          <cell r="AE35">
            <v>0.83250000000000002</v>
          </cell>
          <cell r="AF35">
            <v>3.7407968021183096E-4</v>
          </cell>
          <cell r="AG35">
            <v>9901.9846144940093</v>
          </cell>
          <cell r="AH35">
            <v>0.59134632352941174</v>
          </cell>
          <cell r="AI35">
            <v>2.6571849081120035E-4</v>
          </cell>
          <cell r="AJ35">
            <v>9912.0199825195577</v>
          </cell>
          <cell r="AK35">
            <v>0.60777261029411755</v>
          </cell>
          <cell r="AL35">
            <v>2.7309956000040028E-4</v>
          </cell>
          <cell r="AM35">
            <v>9911.3910625601129</v>
          </cell>
          <cell r="AN35">
            <v>0.56683455882352929</v>
          </cell>
          <cell r="AO35">
            <v>2.5470425285011424E-4</v>
          </cell>
          <cell r="AP35">
            <v>9912.9585403996043</v>
          </cell>
          <cell r="AQ35">
            <v>0.80336249999999998</v>
          </cell>
          <cell r="AR35">
            <v>3.6098689140441685E-4</v>
          </cell>
          <cell r="AS35">
            <v>9903.127501454368</v>
          </cell>
          <cell r="AT35">
            <v>0.54699534926470594</v>
          </cell>
          <cell r="AU35">
            <v>2.4578960400036036E-4</v>
          </cell>
          <cell r="AV35">
            <v>9913.7182434891602</v>
          </cell>
        </row>
        <row r="36">
          <cell r="B36">
            <v>28</v>
          </cell>
          <cell r="C36">
            <v>4.609687583521277E-4</v>
          </cell>
          <cell r="D36">
            <v>0.68431372549019598</v>
          </cell>
          <cell r="E36">
            <v>3.1544724836253437E-4</v>
          </cell>
          <cell r="F36">
            <v>9905.5607656469219</v>
          </cell>
          <cell r="G36">
            <v>0.96499999999999997</v>
          </cell>
          <cell r="H36">
            <v>4.4483485180980321E-4</v>
          </cell>
          <cell r="I36">
            <v>9892.4974983261782</v>
          </cell>
          <cell r="J36">
            <v>0.9</v>
          </cell>
          <cell r="K36">
            <v>4.1487188251691494E-4</v>
          </cell>
          <cell r="L36">
            <v>9895.3340544100556</v>
          </cell>
          <cell r="M36">
            <v>0.92500000000000004</v>
          </cell>
          <cell r="N36">
            <v>4.2639610147571813E-4</v>
          </cell>
          <cell r="O36">
            <v>9894.2429847189705</v>
          </cell>
          <cell r="P36">
            <v>0.66036274509803905</v>
          </cell>
          <cell r="Q36">
            <v>3.0440659466984566E-4</v>
          </cell>
          <cell r="R36">
            <v>9906.5788058276648</v>
          </cell>
          <cell r="S36">
            <v>0.61588235294117644</v>
          </cell>
          <cell r="T36">
            <v>2.8390252352628097E-4</v>
          </cell>
          <cell r="U36">
            <v>9908.4697015750444</v>
          </cell>
          <cell r="V36">
            <v>0.63299019607843132</v>
          </cell>
          <cell r="W36">
            <v>2.9178870473534432E-4</v>
          </cell>
          <cell r="X36">
            <v>9907.7423955626527</v>
          </cell>
          <cell r="Y36">
            <v>0.86849999999999994</v>
          </cell>
          <cell r="Z36">
            <v>4.0035136662882286E-4</v>
          </cell>
          <cell r="AA36">
            <v>9896.7089563324516</v>
          </cell>
          <cell r="AB36">
            <v>0.892625</v>
          </cell>
          <cell r="AC36">
            <v>4.11472237924068E-4</v>
          </cell>
          <cell r="AD36">
            <v>9895.6559406434681</v>
          </cell>
          <cell r="AE36">
            <v>0.83250000000000002</v>
          </cell>
          <cell r="AF36">
            <v>3.8375649132814632E-4</v>
          </cell>
          <cell r="AG36">
            <v>9898.2804832559559</v>
          </cell>
          <cell r="AH36">
            <v>0.59432647058823518</v>
          </cell>
          <cell r="AI36">
            <v>2.739659352028611E-4</v>
          </cell>
          <cell r="AJ36">
            <v>9909.3861755289108</v>
          </cell>
          <cell r="AK36">
            <v>0.61083553921568612</v>
          </cell>
          <cell r="AL36">
            <v>2.8157610006960724E-4</v>
          </cell>
          <cell r="AM36">
            <v>9908.6842660219354</v>
          </cell>
          <cell r="AN36">
            <v>0.5696911764705882</v>
          </cell>
          <cell r="AO36">
            <v>2.6260983426180994E-4</v>
          </cell>
          <cell r="AP36">
            <v>9910.4336677010378</v>
          </cell>
          <cell r="AQ36">
            <v>0.80336249999999998</v>
          </cell>
          <cell r="AR36">
            <v>3.7032501413166119E-4</v>
          </cell>
          <cell r="AS36">
            <v>9899.5526022424365</v>
          </cell>
          <cell r="AT36">
            <v>0.54975198529411762</v>
          </cell>
          <cell r="AU36">
            <v>2.5341849006264654E-4</v>
          </cell>
          <cell r="AV36">
            <v>9911.2815546079219</v>
          </cell>
        </row>
        <row r="37">
          <cell r="B37">
            <v>29</v>
          </cell>
          <cell r="C37">
            <v>4.735153237592014E-4</v>
          </cell>
          <cell r="D37">
            <v>0.68774509803921557</v>
          </cell>
          <cell r="E37">
            <v>3.2565784276184287E-4</v>
          </cell>
          <cell r="F37">
            <v>9902.4360837599106</v>
          </cell>
          <cell r="G37">
            <v>0.96499999999999997</v>
          </cell>
          <cell r="H37">
            <v>4.5694228742762934E-4</v>
          </cell>
          <cell r="I37">
            <v>9888.0969706674823</v>
          </cell>
          <cell r="J37">
            <v>0.9</v>
          </cell>
          <cell r="K37">
            <v>4.2616379138328125E-4</v>
          </cell>
          <cell r="L37">
            <v>9891.2287585427694</v>
          </cell>
          <cell r="M37">
            <v>0.92500000000000004</v>
          </cell>
          <cell r="N37">
            <v>4.380016744772613E-4</v>
          </cell>
          <cell r="O37">
            <v>9890.0241180832327</v>
          </cell>
          <cell r="P37">
            <v>0.663674019607843</v>
          </cell>
          <cell r="Q37">
            <v>3.1425981826517838E-4</v>
          </cell>
          <cell r="R37">
            <v>9903.5631779085543</v>
          </cell>
          <cell r="S37">
            <v>0.61897058823529405</v>
          </cell>
          <cell r="T37">
            <v>2.930920584856586E-4</v>
          </cell>
          <cell r="U37">
            <v>9905.6566620224839</v>
          </cell>
          <cell r="V37">
            <v>0.63616421568627446</v>
          </cell>
          <cell r="W37">
            <v>3.0123350455470469E-4</v>
          </cell>
          <cell r="X37">
            <v>9904.8514282422002</v>
          </cell>
          <cell r="Y37">
            <v>0.86849999999999994</v>
          </cell>
          <cell r="Z37">
            <v>4.1124805868486639E-4</v>
          </cell>
          <cell r="AA37">
            <v>9892.7467953766554</v>
          </cell>
          <cell r="AB37">
            <v>0.892625</v>
          </cell>
          <cell r="AC37">
            <v>4.2267161587055714E-4</v>
          </cell>
          <cell r="AD37">
            <v>9891.5841529478457</v>
          </cell>
          <cell r="AE37">
            <v>0.83250000000000002</v>
          </cell>
          <cell r="AF37">
            <v>3.9420150702953517E-4</v>
          </cell>
          <cell r="AG37">
            <v>9894.4819538675201</v>
          </cell>
          <cell r="AH37">
            <v>0.59730661764705872</v>
          </cell>
          <cell r="AI37">
            <v>2.8283383643866054E-4</v>
          </cell>
          <cell r="AJ37">
            <v>9906.6713412780446</v>
          </cell>
          <cell r="AK37">
            <v>0.61389846813725479</v>
          </cell>
          <cell r="AL37">
            <v>2.9069033189528998E-4</v>
          </cell>
          <cell r="AM37">
            <v>9905.894217349487</v>
          </cell>
          <cell r="AN37">
            <v>0.572547794117647</v>
          </cell>
          <cell r="AO37">
            <v>2.7111015409923421E-4</v>
          </cell>
          <cell r="AP37">
            <v>9907.8310903581005</v>
          </cell>
          <cell r="AQ37">
            <v>0.80336249999999998</v>
          </cell>
          <cell r="AR37">
            <v>3.8040445428350143E-4</v>
          </cell>
          <cell r="AS37">
            <v>9895.8865502851131</v>
          </cell>
          <cell r="AT37">
            <v>0.55250862132352929</v>
          </cell>
          <cell r="AU37">
            <v>2.6162129870576099E-4</v>
          </cell>
          <cell r="AV37">
            <v>9908.7698526017666</v>
          </cell>
        </row>
        <row r="38">
          <cell r="B38">
            <v>30</v>
          </cell>
          <cell r="C38">
            <v>4.8974804518765443E-4</v>
          </cell>
          <cell r="D38">
            <v>0.69117647058823517</v>
          </cell>
          <cell r="E38">
            <v>3.3850232535029051E-4</v>
          </cell>
          <cell r="F38">
            <v>9899.211277786786</v>
          </cell>
          <cell r="G38">
            <v>0.96499999999999997</v>
          </cell>
          <cell r="H38">
            <v>4.7260686360608653E-4</v>
          </cell>
          <cell r="I38">
            <v>9883.5786810193986</v>
          </cell>
          <cell r="J38">
            <v>0.91</v>
          </cell>
          <cell r="K38">
            <v>4.4567072112076554E-4</v>
          </cell>
          <cell r="L38">
            <v>9887.0134749935896</v>
          </cell>
          <cell r="M38">
            <v>0.92500000000000004</v>
          </cell>
          <cell r="N38">
            <v>4.5301694179858035E-4</v>
          </cell>
          <cell r="O38">
            <v>9885.6922709588907</v>
          </cell>
          <cell r="P38">
            <v>0.66698529411764695</v>
          </cell>
          <cell r="Q38">
            <v>3.2665474396303035E-4</v>
          </cell>
          <cell r="R38">
            <v>9900.4508859440866</v>
          </cell>
          <cell r="S38">
            <v>0.62897058823529406</v>
          </cell>
          <cell r="T38">
            <v>3.080371160687644E-4</v>
          </cell>
          <cell r="U38">
            <v>9902.7533927207587</v>
          </cell>
          <cell r="V38">
            <v>0.6393382352941176</v>
          </cell>
          <cell r="W38">
            <v>3.1311465094901873E-4</v>
          </cell>
          <cell r="X38">
            <v>9901.8677551343771</v>
          </cell>
          <cell r="Y38">
            <v>0.87814999999999999</v>
          </cell>
          <cell r="Z38">
            <v>4.3007224588153875E-4</v>
          </cell>
          <cell r="AA38">
            <v>9888.6784224619951</v>
          </cell>
          <cell r="AB38">
            <v>0.892625</v>
          </cell>
          <cell r="AC38">
            <v>4.3716134883563002E-4</v>
          </cell>
          <cell r="AD38">
            <v>9887.4032610903996</v>
          </cell>
          <cell r="AE38">
            <v>0.84175000000000011</v>
          </cell>
          <cell r="AF38">
            <v>4.1224541703670817E-4</v>
          </cell>
          <cell r="AG38">
            <v>9890.581534170029</v>
          </cell>
          <cell r="AH38">
            <v>0.60695661764705877</v>
          </cell>
          <cell r="AI38">
            <v>2.9725581700635765E-4</v>
          </cell>
          <cell r="AJ38">
            <v>9903.8693994162531</v>
          </cell>
          <cell r="AK38">
            <v>0.61696139705882347</v>
          </cell>
          <cell r="AL38">
            <v>3.021556381658031E-4</v>
          </cell>
          <cell r="AM38">
            <v>9903.0146696717256</v>
          </cell>
          <cell r="AN38">
            <v>0.58179779411764698</v>
          </cell>
          <cell r="AO38">
            <v>2.8493433236360705E-4</v>
          </cell>
          <cell r="AP38">
            <v>9905.1449767444046</v>
          </cell>
          <cell r="AQ38">
            <v>0.81228875</v>
          </cell>
          <cell r="AR38">
            <v>3.9781682744042331E-4</v>
          </cell>
          <cell r="AS38">
            <v>9892.1221109623002</v>
          </cell>
          <cell r="AT38">
            <v>0.56143487132352943</v>
          </cell>
          <cell r="AU38">
            <v>2.7496163073088083E-4</v>
          </cell>
          <cell r="AV38">
            <v>9906.177507364353</v>
          </cell>
        </row>
        <row r="39">
          <cell r="B39">
            <v>31</v>
          </cell>
          <cell r="C39">
            <v>5.1394791009177446E-4</v>
          </cell>
          <cell r="D39">
            <v>0.69460784313725477</v>
          </cell>
          <cell r="E39">
            <v>3.5699224931374721E-4</v>
          </cell>
          <cell r="F39">
            <v>9895.860371750121</v>
          </cell>
          <cell r="G39">
            <v>0.96499999999999997</v>
          </cell>
          <cell r="H39">
            <v>4.9595973323856234E-4</v>
          </cell>
          <cell r="I39">
            <v>9878.9076338977575</v>
          </cell>
          <cell r="J39">
            <v>0.91</v>
          </cell>
          <cell r="K39">
            <v>4.6769259818351479E-4</v>
          </cell>
          <cell r="L39">
            <v>9882.6071225684591</v>
          </cell>
          <cell r="M39">
            <v>0.92500000000000004</v>
          </cell>
          <cell r="N39">
            <v>4.7540181683489142E-4</v>
          </cell>
          <cell r="O39">
            <v>9881.2138848787399</v>
          </cell>
          <cell r="P39">
            <v>0.6702965686274508</v>
          </cell>
          <cell r="Q39">
            <v>3.4449752058776602E-4</v>
          </cell>
          <cell r="R39">
            <v>9897.2168566948203</v>
          </cell>
          <cell r="S39">
            <v>0.6320931372549019</v>
          </cell>
          <cell r="T39">
            <v>3.2486294687551E-4</v>
          </cell>
          <cell r="U39">
            <v>9899.7029771245252</v>
          </cell>
          <cell r="V39">
            <v>0.64251225490196073</v>
          </cell>
          <cell r="W39">
            <v>3.302178306152162E-4</v>
          </cell>
          <cell r="X39">
            <v>9898.7673352684851</v>
          </cell>
          <cell r="Y39">
            <v>0.87814999999999999</v>
          </cell>
          <cell r="Z39">
            <v>4.5132335724709172E-4</v>
          </cell>
          <cell r="AA39">
            <v>9884.4255763240471</v>
          </cell>
          <cell r="AB39">
            <v>0.892625</v>
          </cell>
          <cell r="AC39">
            <v>4.5876275324567019E-4</v>
          </cell>
          <cell r="AD39">
            <v>9883.0808705442996</v>
          </cell>
          <cell r="AE39">
            <v>0.84175000000000011</v>
          </cell>
          <cell r="AF39">
            <v>4.3261565331975123E-4</v>
          </cell>
          <cell r="AG39">
            <v>9886.5041872607399</v>
          </cell>
          <cell r="AH39">
            <v>0.60996987745098019</v>
          </cell>
          <cell r="AI39">
            <v>3.1349274373486705E-4</v>
          </cell>
          <cell r="AJ39">
            <v>9900.9254166264054</v>
          </cell>
          <cell r="AK39">
            <v>0.62002432598039203</v>
          </cell>
          <cell r="AL39">
            <v>3.1866020654368359E-4</v>
          </cell>
          <cell r="AM39">
            <v>9900.0224179544457</v>
          </cell>
          <cell r="AN39">
            <v>0.58468615196078433</v>
          </cell>
          <cell r="AO39">
            <v>3.0049822585984678E-4</v>
          </cell>
          <cell r="AP39">
            <v>9902.3226608734913</v>
          </cell>
          <cell r="AQ39">
            <v>0.81228875</v>
          </cell>
          <cell r="AR39">
            <v>4.1747410545355987E-4</v>
          </cell>
          <cell r="AS39">
            <v>9888.1868583274645</v>
          </cell>
          <cell r="AT39">
            <v>0.5642221366421567</v>
          </cell>
          <cell r="AU39">
            <v>2.8998078795475202E-4</v>
          </cell>
          <cell r="AV39">
            <v>9903.4536886426176</v>
          </cell>
        </row>
        <row r="40">
          <cell r="B40">
            <v>32</v>
          </cell>
          <cell r="C40">
            <v>5.4305896564725651E-4</v>
          </cell>
          <cell r="D40">
            <v>0.69803921568627436</v>
          </cell>
          <cell r="E40">
            <v>3.7907645445181033E-4</v>
          </cell>
          <cell r="F40">
            <v>9892.3276262971158</v>
          </cell>
          <cell r="G40">
            <v>0.96499999999999997</v>
          </cell>
          <cell r="H40">
            <v>5.2405190184960247E-4</v>
          </cell>
          <cell r="I40">
            <v>9874.0080935029619</v>
          </cell>
          <cell r="J40">
            <v>0.91</v>
          </cell>
          <cell r="K40">
            <v>4.9418365873900348E-4</v>
          </cell>
          <cell r="L40">
            <v>9877.9851003664789</v>
          </cell>
          <cell r="M40">
            <v>0.92500000000000004</v>
          </cell>
          <cell r="N40">
            <v>5.0232954322371225E-4</v>
          </cell>
          <cell r="O40">
            <v>9876.5163378453344</v>
          </cell>
          <cell r="P40">
            <v>0.67360784313725475</v>
          </cell>
          <cell r="Q40">
            <v>3.65808778545997E-4</v>
          </cell>
          <cell r="R40">
            <v>9893.807290026969</v>
          </cell>
          <cell r="S40">
            <v>0.63521568627450964</v>
          </cell>
          <cell r="T40">
            <v>3.4495957355114737E-4</v>
          </cell>
          <cell r="U40">
            <v>9896.4869304421845</v>
          </cell>
          <cell r="V40">
            <v>0.64568627450980387</v>
          </cell>
          <cell r="W40">
            <v>3.5064572036792461E-4</v>
          </cell>
          <cell r="X40">
            <v>9895.4985857932679</v>
          </cell>
          <cell r="Y40">
            <v>0.87814999999999999</v>
          </cell>
          <cell r="Z40">
            <v>4.7688723068313828E-4</v>
          </cell>
          <cell r="AA40">
            <v>9879.9645041884814</v>
          </cell>
          <cell r="AB40">
            <v>0.892625</v>
          </cell>
          <cell r="AC40">
            <v>4.8474800921088234E-4</v>
          </cell>
          <cell r="AD40">
            <v>9878.5468811535793</v>
          </cell>
          <cell r="AE40">
            <v>0.84175000000000011</v>
          </cell>
          <cell r="AF40">
            <v>4.5711988433357823E-4</v>
          </cell>
          <cell r="AG40">
            <v>9882.2271307927203</v>
          </cell>
          <cell r="AH40">
            <v>0.61298313725490183</v>
          </cell>
          <cell r="AI40">
            <v>3.3288598847685727E-4</v>
          </cell>
          <cell r="AJ40">
            <v>9897.8215483520326</v>
          </cell>
          <cell r="AK40">
            <v>0.62308725490196071</v>
          </cell>
          <cell r="AL40">
            <v>3.3837312015504726E-4</v>
          </cell>
          <cell r="AM40">
            <v>9896.8676747659538</v>
          </cell>
          <cell r="AN40">
            <v>0.58757450980392145</v>
          </cell>
          <cell r="AO40">
            <v>3.1908760553481138E-4</v>
          </cell>
          <cell r="AP40">
            <v>9899.3470304820075</v>
          </cell>
          <cell r="AQ40">
            <v>0.81228875</v>
          </cell>
          <cell r="AR40">
            <v>4.4112068838190294E-4</v>
          </cell>
          <cell r="AS40">
            <v>9884.0587963642265</v>
          </cell>
          <cell r="AT40">
            <v>0.5670094019607842</v>
          </cell>
          <cell r="AU40">
            <v>3.0791953934109298E-4</v>
          </cell>
          <cell r="AV40">
            <v>9900.5818773385126</v>
          </cell>
        </row>
        <row r="41">
          <cell r="B41">
            <v>33</v>
          </cell>
          <cell r="C41">
            <v>5.7212044084718197E-4</v>
          </cell>
          <cell r="D41">
            <v>0.70147058823529396</v>
          </cell>
          <cell r="E41">
            <v>4.0132566218250844E-4</v>
          </cell>
          <cell r="F41">
            <v>9888.5776778142645</v>
          </cell>
          <cell r="G41">
            <v>0.96499999999999997</v>
          </cell>
          <cell r="H41">
            <v>5.5209622541753053E-4</v>
          </cell>
          <cell r="I41">
            <v>9868.8336007826838</v>
          </cell>
          <cell r="J41">
            <v>0.91</v>
          </cell>
          <cell r="K41">
            <v>5.2062960117093562E-4</v>
          </cell>
          <cell r="L41">
            <v>9873.1035615486107</v>
          </cell>
          <cell r="M41">
            <v>0.92500000000000004</v>
          </cell>
          <cell r="N41">
            <v>5.2921140778364336E-4</v>
          </cell>
          <cell r="O41">
            <v>9871.5550719047023</v>
          </cell>
          <cell r="P41">
            <v>0.6769191176470587</v>
          </cell>
          <cell r="Q41">
            <v>3.8727926400612065E-4</v>
          </cell>
          <cell r="R41">
            <v>9890.1880484670346</v>
          </cell>
          <cell r="S41">
            <v>0.63833823529411748</v>
          </cell>
          <cell r="T41">
            <v>3.6520635258608264E-4</v>
          </cell>
          <cell r="U41">
            <v>9893.0730425310048</v>
          </cell>
          <cell r="V41">
            <v>0.6488602941176469</v>
          </cell>
          <cell r="W41">
            <v>3.7122623751882031E-4</v>
          </cell>
          <cell r="X41">
            <v>9892.028771563253</v>
          </cell>
          <cell r="Y41">
            <v>0.87814999999999999</v>
          </cell>
          <cell r="Z41">
            <v>5.0240756512995289E-4</v>
          </cell>
          <cell r="AA41">
            <v>9875.2528752768303</v>
          </cell>
          <cell r="AB41">
            <v>0.892625</v>
          </cell>
          <cell r="AC41">
            <v>5.1068900851121576E-4</v>
          </cell>
          <cell r="AD41">
            <v>9873.7582752190447</v>
          </cell>
          <cell r="AE41">
            <v>0.84175000000000011</v>
          </cell>
          <cell r="AF41">
            <v>4.8158238108311546E-4</v>
          </cell>
          <cell r="AG41">
            <v>9877.7097682697331</v>
          </cell>
          <cell r="AH41">
            <v>0.61599639705882347</v>
          </cell>
          <cell r="AI41">
            <v>3.5242413024556981E-4</v>
          </cell>
          <cell r="AJ41">
            <v>9894.5267022421431</v>
          </cell>
          <cell r="AK41">
            <v>0.62615018382352927</v>
          </cell>
          <cell r="AL41">
            <v>3.5823331920566159E-4</v>
          </cell>
          <cell r="AM41">
            <v>9893.5188407710812</v>
          </cell>
          <cell r="AN41">
            <v>0.59046286764705869</v>
          </cell>
          <cell r="AO41">
            <v>3.3781587614212645E-4</v>
          </cell>
          <cell r="AP41">
            <v>9896.1882715416923</v>
          </cell>
          <cell r="AQ41">
            <v>0.81228875</v>
          </cell>
          <cell r="AR41">
            <v>4.6472699774520638E-4</v>
          </cell>
          <cell r="AS41">
            <v>9879.698733543968</v>
          </cell>
          <cell r="AT41">
            <v>0.56979666727941169</v>
          </cell>
          <cell r="AU41">
            <v>3.2599232047715208E-4</v>
          </cell>
          <cell r="AV41">
            <v>9897.5332947276347</v>
          </cell>
        </row>
        <row r="42">
          <cell r="B42">
            <v>34</v>
          </cell>
          <cell r="C42">
            <v>6.0829594960319785E-4</v>
          </cell>
          <cell r="D42">
            <v>0.70490196078431355</v>
          </cell>
          <cell r="E42">
            <v>4.2878900761245012E-4</v>
          </cell>
          <cell r="F42">
            <v>9884.6091378296715</v>
          </cell>
          <cell r="G42">
            <v>0.96499999999999997</v>
          </cell>
          <cell r="H42">
            <v>5.8700559136708587E-4</v>
          </cell>
          <cell r="I42">
            <v>9863.3850550024181</v>
          </cell>
          <cell r="J42">
            <v>0.91</v>
          </cell>
          <cell r="K42">
            <v>5.5354931413891006E-4</v>
          </cell>
          <cell r="L42">
            <v>9867.9633315790416</v>
          </cell>
          <cell r="M42">
            <v>0.92500000000000004</v>
          </cell>
          <cell r="N42">
            <v>5.6267375338295799E-4</v>
          </cell>
          <cell r="O42">
            <v>9866.3309323480862</v>
          </cell>
          <cell r="P42">
            <v>0.68023039215686254</v>
          </cell>
          <cell r="Q42">
            <v>4.1378139234601435E-4</v>
          </cell>
          <cell r="R42">
            <v>9886.3577837187422</v>
          </cell>
          <cell r="S42">
            <v>0.64146078431372533</v>
          </cell>
          <cell r="T42">
            <v>3.9019799692732965E-4</v>
          </cell>
          <cell r="U42">
            <v>9889.4600294092743</v>
          </cell>
          <cell r="V42">
            <v>0.65203431372549003</v>
          </cell>
          <cell r="W42">
            <v>3.9662983204151637E-4</v>
          </cell>
          <cell r="X42">
            <v>9888.3565909409572</v>
          </cell>
          <cell r="Y42">
            <v>0.87814999999999999</v>
          </cell>
          <cell r="Z42">
            <v>5.3417508814404817E-4</v>
          </cell>
          <cell r="AA42">
            <v>9870.2914735247195</v>
          </cell>
          <cell r="AB42">
            <v>0.892625</v>
          </cell>
          <cell r="AC42">
            <v>5.4298017201455449E-4</v>
          </cell>
          <cell r="AD42">
            <v>9868.715855395194</v>
          </cell>
          <cell r="AE42">
            <v>0.84175000000000011</v>
          </cell>
          <cell r="AF42">
            <v>5.1203311557849183E-4</v>
          </cell>
          <cell r="AG42">
            <v>9872.9528372798814</v>
          </cell>
          <cell r="AH42">
            <v>0.61900965686274489</v>
          </cell>
          <cell r="AI42">
            <v>3.7654106703487308E-4</v>
          </cell>
          <cell r="AJ42">
            <v>9891.0396322749129</v>
          </cell>
          <cell r="AK42">
            <v>0.62921311274509784</v>
          </cell>
          <cell r="AL42">
            <v>3.827477879200633E-4</v>
          </cell>
          <cell r="AM42">
            <v>9889.9746526781273</v>
          </cell>
          <cell r="AN42">
            <v>0.59335122549019592</v>
          </cell>
          <cell r="AO42">
            <v>3.6093314715777991E-4</v>
          </cell>
          <cell r="AP42">
            <v>9892.8451820302744</v>
          </cell>
          <cell r="AQ42">
            <v>0.81228875</v>
          </cell>
          <cell r="AR42">
            <v>4.9411195653324463E-4</v>
          </cell>
          <cell r="AS42">
            <v>9875.1073708129006</v>
          </cell>
          <cell r="AT42">
            <v>0.57258393259803908</v>
          </cell>
          <cell r="AU42">
            <v>3.4830048700725761E-4</v>
          </cell>
          <cell r="AV42">
            <v>9894.3067748818867</v>
          </cell>
        </row>
        <row r="43">
          <cell r="B43">
            <v>35</v>
          </cell>
          <cell r="C43">
            <v>6.4616825383326118E-4</v>
          </cell>
          <cell r="D43">
            <v>0.70833333333333315</v>
          </cell>
          <cell r="E43">
            <v>4.5770251313189319E-4</v>
          </cell>
          <cell r="F43">
            <v>9880.370726086825</v>
          </cell>
          <cell r="G43">
            <v>0.96499999999999997</v>
          </cell>
          <cell r="H43">
            <v>6.2355236494909707E-4</v>
          </cell>
          <cell r="I43">
            <v>9857.5951928253253</v>
          </cell>
          <cell r="J43">
            <v>0.91</v>
          </cell>
          <cell r="K43">
            <v>5.880131109882677E-4</v>
          </cell>
          <cell r="L43">
            <v>9862.5009272448988</v>
          </cell>
          <cell r="M43">
            <v>0.92500000000000004</v>
          </cell>
          <cell r="N43">
            <v>5.9770563479576665E-4</v>
          </cell>
          <cell r="O43">
            <v>9860.779406890264</v>
          </cell>
          <cell r="P43">
            <v>0.68354166666666649</v>
          </cell>
          <cell r="Q43">
            <v>4.4168292517227694E-4</v>
          </cell>
          <cell r="R43">
            <v>9882.2669928297637</v>
          </cell>
          <cell r="S43">
            <v>0.64458333333333317</v>
          </cell>
          <cell r="T43">
            <v>4.1650928695002284E-4</v>
          </cell>
          <cell r="U43">
            <v>9885.6011819151063</v>
          </cell>
          <cell r="V43">
            <v>0.65520833333333317</v>
          </cell>
          <cell r="W43">
            <v>4.2337482464700125E-4</v>
          </cell>
          <cell r="X43">
            <v>9884.4345737271269</v>
          </cell>
          <cell r="Y43">
            <v>0.87814999999999999</v>
          </cell>
          <cell r="Z43">
            <v>5.6743265210367833E-4</v>
          </cell>
          <cell r="AA43">
            <v>9865.0190097068426</v>
          </cell>
          <cell r="AB43">
            <v>0.892625</v>
          </cell>
          <cell r="AC43">
            <v>5.7678593757791473E-4</v>
          </cell>
          <cell r="AD43">
            <v>9863.357338362468</v>
          </cell>
          <cell r="AE43">
            <v>0.84175000000000011</v>
          </cell>
          <cell r="AF43">
            <v>5.4391212766414772E-4</v>
          </cell>
          <cell r="AG43">
            <v>9867.8975584786494</v>
          </cell>
          <cell r="AH43">
            <v>0.62202291666666654</v>
          </cell>
          <cell r="AI43">
            <v>4.0193146190677207E-4</v>
          </cell>
          <cell r="AJ43">
            <v>9887.3152496576913</v>
          </cell>
          <cell r="AK43">
            <v>0.63227604166666651</v>
          </cell>
          <cell r="AL43">
            <v>4.0855670578435617E-4</v>
          </cell>
          <cell r="AM43">
            <v>9886.1892867572296</v>
          </cell>
          <cell r="AN43">
            <v>0.59623958333333327</v>
          </cell>
          <cell r="AO43">
            <v>3.8527109042877115E-4</v>
          </cell>
          <cell r="AP43">
            <v>9889.27452628438</v>
          </cell>
          <cell r="AQ43">
            <v>0.81228875</v>
          </cell>
          <cell r="AR43">
            <v>5.2487520319590244E-4</v>
          </cell>
          <cell r="AS43">
            <v>9870.227962188932</v>
          </cell>
          <cell r="AT43">
            <v>0.57537119791666658</v>
          </cell>
          <cell r="AU43">
            <v>3.7178660226376418E-4</v>
          </cell>
          <cell r="AV43">
            <v>9890.8605830135966</v>
          </cell>
        </row>
        <row r="44">
          <cell r="B44">
            <v>36</v>
          </cell>
          <cell r="C44">
            <v>6.9064854418873409E-4</v>
          </cell>
          <cell r="D44">
            <v>0.71176470588235274</v>
          </cell>
          <cell r="E44">
            <v>4.9157925792256939E-4</v>
          </cell>
          <cell r="F44">
            <v>9875.84845557482</v>
          </cell>
          <cell r="G44">
            <v>0.96499999999999997</v>
          </cell>
          <cell r="H44">
            <v>6.664758451421284E-4</v>
          </cell>
          <cell r="I44">
            <v>9851.4484660301296</v>
          </cell>
          <cell r="J44">
            <v>0.91</v>
          </cell>
          <cell r="K44">
            <v>6.2849017521174799E-4</v>
          </cell>
          <cell r="L44">
            <v>9856.7016473925451</v>
          </cell>
          <cell r="M44">
            <v>0.92500000000000004</v>
          </cell>
          <cell r="N44">
            <v>6.3884990337457906E-4</v>
          </cell>
          <cell r="O44">
            <v>9854.8855634752872</v>
          </cell>
          <cell r="P44">
            <v>0.68685294117647033</v>
          </cell>
          <cell r="Q44">
            <v>4.7437398389527942E-4</v>
          </cell>
          <cell r="R44">
            <v>9877.9021642370371</v>
          </cell>
          <cell r="S44">
            <v>0.64770588235294102</v>
          </cell>
          <cell r="T44">
            <v>4.4733712470953818E-4</v>
          </cell>
          <cell r="U44">
            <v>9881.4837372157544</v>
          </cell>
          <cell r="V44">
            <v>0.65838235294117631</v>
          </cell>
          <cell r="W44">
            <v>4.5471081357837675E-4</v>
          </cell>
          <cell r="X44">
            <v>9880.2497529727407</v>
          </cell>
          <cell r="Y44">
            <v>0.87814999999999999</v>
          </cell>
          <cell r="Z44">
            <v>6.0649301907933679E-4</v>
          </cell>
          <cell r="AA44">
            <v>9859.4212758071117</v>
          </cell>
          <cell r="AB44">
            <v>0.892625</v>
          </cell>
          <cell r="AC44">
            <v>6.1649015675646873E-4</v>
          </cell>
          <cell r="AD44">
            <v>9857.6682925523946</v>
          </cell>
          <cell r="AE44">
            <v>0.84175000000000011</v>
          </cell>
          <cell r="AF44">
            <v>5.8135341207086696E-4</v>
          </cell>
          <cell r="AG44">
            <v>9862.5302893220451</v>
          </cell>
          <cell r="AH44">
            <v>0.62503617647058807</v>
          </cell>
          <cell r="AI44">
            <v>4.3168032534470434E-4</v>
          </cell>
          <cell r="AJ44">
            <v>9883.341226585062</v>
          </cell>
          <cell r="AK44">
            <v>0.63533897058823507</v>
          </cell>
          <cell r="AL44">
            <v>4.3879593510313351E-4</v>
          </cell>
          <cell r="AM44">
            <v>9882.1502178294722</v>
          </cell>
          <cell r="AN44">
            <v>0.5991279411764705</v>
          </cell>
          <cell r="AO44">
            <v>4.1378684035632286E-4</v>
          </cell>
          <cell r="AP44">
            <v>9885.4644747040893</v>
          </cell>
          <cell r="AQ44">
            <v>0.81228875</v>
          </cell>
          <cell r="AR44">
            <v>5.6100604264838663E-4</v>
          </cell>
          <cell r="AS44">
            <v>9865.0473242816879</v>
          </cell>
          <cell r="AT44">
            <v>0.57815846323529396</v>
          </cell>
          <cell r="AU44">
            <v>3.993043009438515E-4</v>
          </cell>
          <cell r="AV44">
            <v>9887.1832935639741</v>
          </cell>
        </row>
        <row r="45">
          <cell r="B45">
            <v>37</v>
          </cell>
          <cell r="C45">
            <v>7.5114739819271803E-4</v>
          </cell>
          <cell r="D45">
            <v>0.71519607843137234</v>
          </cell>
          <cell r="E45">
            <v>5.3721767351136039E-4</v>
          </cell>
          <cell r="F45">
            <v>9870.9936933196732</v>
          </cell>
          <cell r="G45">
            <v>0.96499999999999997</v>
          </cell>
          <cell r="H45">
            <v>7.2485723925597286E-4</v>
          </cell>
          <cell r="I45">
            <v>9844.8827135878582</v>
          </cell>
          <cell r="J45">
            <v>0.91</v>
          </cell>
          <cell r="K45">
            <v>6.8354413235537342E-4</v>
          </cell>
          <cell r="L45">
            <v>9850.5068072471659</v>
          </cell>
          <cell r="M45">
            <v>0.92500000000000004</v>
          </cell>
          <cell r="N45">
            <v>6.9481134332826419E-4</v>
          </cell>
          <cell r="O45">
            <v>9848.5897707852928</v>
          </cell>
          <cell r="P45">
            <v>0.69016421568627428</v>
          </cell>
          <cell r="Q45">
            <v>5.1841505493846279E-4</v>
          </cell>
          <cell r="R45">
            <v>9873.2163444348607</v>
          </cell>
          <cell r="S45">
            <v>0.65082843137254887</v>
          </cell>
          <cell r="T45">
            <v>4.88868082895338E-4</v>
          </cell>
          <cell r="U45">
            <v>9877.0633826928843</v>
          </cell>
          <cell r="V45">
            <v>0.66155637254901944</v>
          </cell>
          <cell r="W45">
            <v>4.9692634799800841E-4</v>
          </cell>
          <cell r="X45">
            <v>9875.7570965692084</v>
          </cell>
          <cell r="Y45">
            <v>0.87814999999999999</v>
          </cell>
          <cell r="Z45">
            <v>6.5962008772293534E-4</v>
          </cell>
          <cell r="AA45">
            <v>9853.4416056311729</v>
          </cell>
          <cell r="AB45">
            <v>0.892625</v>
          </cell>
          <cell r="AC45">
            <v>6.7049294631177489E-4</v>
          </cell>
          <cell r="AD45">
            <v>9851.5911370814665</v>
          </cell>
          <cell r="AE45">
            <v>0.84175000000000011</v>
          </cell>
          <cell r="AF45">
            <v>6.3227832242872045E-4</v>
          </cell>
          <cell r="AG45">
            <v>9856.7966736866947</v>
          </cell>
          <cell r="AH45">
            <v>0.6280494362745096</v>
          </cell>
          <cell r="AI45">
            <v>4.7175769999400113E-4</v>
          </cell>
          <cell r="AJ45">
            <v>9879.0747826288771</v>
          </cell>
          <cell r="AK45">
            <v>0.63840189950980375</v>
          </cell>
          <cell r="AL45">
            <v>4.795339258180781E-4</v>
          </cell>
          <cell r="AM45">
            <v>9877.8139704838104</v>
          </cell>
          <cell r="AN45">
            <v>0.60201629901960774</v>
          </cell>
          <cell r="AO45">
            <v>4.5220297667818767E-4</v>
          </cell>
          <cell r="AP45">
            <v>9881.3739995936467</v>
          </cell>
          <cell r="AQ45">
            <v>0.81228875</v>
          </cell>
          <cell r="AR45">
            <v>6.1014858114371521E-4</v>
          </cell>
          <cell r="AS45">
            <v>9859.512973121753</v>
          </cell>
          <cell r="AT45">
            <v>0.58094572855392146</v>
          </cell>
          <cell r="AU45">
            <v>4.3637587249445111E-4</v>
          </cell>
          <cell r="AV45">
            <v>9883.2352987506347</v>
          </cell>
        </row>
        <row r="46">
          <cell r="B46">
            <v>38</v>
          </cell>
          <cell r="C46">
            <v>8.2154812597031834E-4</v>
          </cell>
          <cell r="D46">
            <v>0.71862745098039194</v>
          </cell>
          <cell r="E46">
            <v>5.9038703562376777E-4</v>
          </cell>
          <cell r="F46">
            <v>9865.6908210525035</v>
          </cell>
          <cell r="G46">
            <v>0.96499999999999997</v>
          </cell>
          <cell r="H46">
            <v>7.9279394156135717E-4</v>
          </cell>
          <cell r="I46">
            <v>9837.7465790832885</v>
          </cell>
          <cell r="J46">
            <v>0.91</v>
          </cell>
          <cell r="K46">
            <v>7.476087946329897E-4</v>
          </cell>
          <cell r="L46">
            <v>9843.7735511183455</v>
          </cell>
          <cell r="M46">
            <v>0.92500000000000004</v>
          </cell>
          <cell r="N46">
            <v>7.5993201652254446E-4</v>
          </cell>
          <cell r="O46">
            <v>9841.746858896764</v>
          </cell>
          <cell r="P46">
            <v>0.69347549019607824</v>
          </cell>
          <cell r="Q46">
            <v>5.6972348937693595E-4</v>
          </cell>
          <cell r="R46">
            <v>9868.0979204412415</v>
          </cell>
          <cell r="S46">
            <v>0.65395098039215671</v>
          </cell>
          <cell r="T46">
            <v>5.3725220241762877E-4</v>
          </cell>
          <cell r="U46">
            <v>9872.2348016523501</v>
          </cell>
          <cell r="V46">
            <v>0.66473039215686258</v>
          </cell>
          <cell r="W46">
            <v>5.4610800795198522E-4</v>
          </cell>
          <cell r="X46">
            <v>9870.8495726614947</v>
          </cell>
          <cell r="Y46">
            <v>0.87814999999999999</v>
          </cell>
          <cell r="Z46">
            <v>7.2144248682083504E-4</v>
          </cell>
          <cell r="AA46">
            <v>9846.9420776148945</v>
          </cell>
          <cell r="AB46">
            <v>0.892625</v>
          </cell>
          <cell r="AC46">
            <v>7.3333439594425545E-4</v>
          </cell>
          <cell r="AD46">
            <v>9844.9857147141047</v>
          </cell>
          <cell r="AE46">
            <v>0.84175000000000011</v>
          </cell>
          <cell r="AF46">
            <v>6.9153813503551554E-4</v>
          </cell>
          <cell r="AG46">
            <v>9850.5644348213355</v>
          </cell>
          <cell r="AH46">
            <v>0.63106269607843124</v>
          </cell>
          <cell r="AI46">
            <v>5.1844837533301176E-4</v>
          </cell>
          <cell r="AJ46">
            <v>9874.4142530313566</v>
          </cell>
          <cell r="AK46">
            <v>0.64146482843137242</v>
          </cell>
          <cell r="AL46">
            <v>5.2699422767366576E-4</v>
          </cell>
          <cell r="AM46">
            <v>9873.0772235720433</v>
          </cell>
          <cell r="AN46">
            <v>0.60490465686274497</v>
          </cell>
          <cell r="AO46">
            <v>4.9695828723630661E-4</v>
          </cell>
          <cell r="AP46">
            <v>9876.9056128573611</v>
          </cell>
          <cell r="AQ46">
            <v>0.81228875</v>
          </cell>
          <cell r="AR46">
            <v>6.6733430030927246E-4</v>
          </cell>
          <cell r="AS46">
            <v>9853.4972052704343</v>
          </cell>
          <cell r="AT46">
            <v>0.58373299387254896</v>
          </cell>
          <cell r="AU46">
            <v>4.7956474718303591E-4</v>
          </cell>
          <cell r="AV46">
            <v>9878.9224933240748</v>
          </cell>
        </row>
        <row r="47">
          <cell r="B47">
            <v>39</v>
          </cell>
          <cell r="C47">
            <v>8.9387388275952834E-4</v>
          </cell>
          <cell r="D47">
            <v>0.72205882352941153</v>
          </cell>
          <cell r="E47">
            <v>6.4542952416901222E-4</v>
          </cell>
          <cell r="F47">
            <v>9859.8662450942811</v>
          </cell>
          <cell r="G47">
            <v>0.96499999999999997</v>
          </cell>
          <cell r="H47">
            <v>8.6258829686294478E-4</v>
          </cell>
          <cell r="I47">
            <v>9829.9472731967744</v>
          </cell>
          <cell r="J47">
            <v>0.91</v>
          </cell>
          <cell r="K47">
            <v>8.1342523331117084E-4</v>
          </cell>
          <cell r="L47">
            <v>9836.4142594391542</v>
          </cell>
          <cell r="M47">
            <v>0.92500000000000004</v>
          </cell>
          <cell r="N47">
            <v>8.2683334155256381E-4</v>
          </cell>
          <cell r="O47">
            <v>9834.2678003601777</v>
          </cell>
          <cell r="P47">
            <v>0.69678676470588208</v>
          </cell>
          <cell r="Q47">
            <v>6.2283949082309672E-4</v>
          </cell>
          <cell r="R47">
            <v>9862.4758332604943</v>
          </cell>
          <cell r="S47">
            <v>0.65707352941176456</v>
          </cell>
          <cell r="T47">
            <v>5.8734086699380108E-4</v>
          </cell>
          <cell r="U47">
            <v>9866.9309217623777</v>
          </cell>
          <cell r="V47">
            <v>0.66790441176470572</v>
          </cell>
          <cell r="W47">
            <v>5.9702230985633634E-4</v>
          </cell>
          <cell r="X47">
            <v>9865.4590226645741</v>
          </cell>
          <cell r="Y47">
            <v>0.87814999999999999</v>
          </cell>
          <cell r="Z47">
            <v>7.8495535014527979E-4</v>
          </cell>
          <cell r="AA47">
            <v>9839.8380752348403</v>
          </cell>
          <cell r="AB47">
            <v>0.892625</v>
          </cell>
          <cell r="AC47">
            <v>7.9789417459822396E-4</v>
          </cell>
          <cell r="AD47">
            <v>9837.7660480619252</v>
          </cell>
          <cell r="AE47">
            <v>0.84175000000000011</v>
          </cell>
          <cell r="AF47">
            <v>7.5241834081283307E-4</v>
          </cell>
          <cell r="AG47">
            <v>9843.7523938630311</v>
          </cell>
          <cell r="AH47">
            <v>0.63407595588235266</v>
          </cell>
          <cell r="AI47">
            <v>5.6678393664901796E-4</v>
          </cell>
          <cell r="AJ47">
            <v>9869.2948790045084</v>
          </cell>
          <cell r="AK47">
            <v>0.64452775735294099</v>
          </cell>
          <cell r="AL47">
            <v>5.7612652901136449E-4</v>
          </cell>
          <cell r="AM47">
            <v>9867.8741688658447</v>
          </cell>
          <cell r="AN47">
            <v>0.60779301470588221</v>
          </cell>
          <cell r="AO47">
            <v>5.4329030196926609E-4</v>
          </cell>
          <cell r="AP47">
            <v>9871.9972027608019</v>
          </cell>
          <cell r="AQ47">
            <v>0.81228875</v>
          </cell>
          <cell r="AR47">
            <v>7.2608369888438383E-4</v>
          </cell>
          <cell r="AS47">
            <v>9846.9216286073552</v>
          </cell>
          <cell r="AT47">
            <v>0.58652025919117623</v>
          </cell>
          <cell r="AU47">
            <v>5.2427514140034168E-4</v>
          </cell>
          <cell r="AV47">
            <v>9874.1849103561235</v>
          </cell>
        </row>
        <row r="48">
          <cell r="B48">
            <v>40</v>
          </cell>
          <cell r="C48">
            <v>9.6933016778388056E-4</v>
          </cell>
          <cell r="D48">
            <v>0.72549019607843113</v>
          </cell>
          <cell r="E48">
            <v>7.03239533490266E-4</v>
          </cell>
          <cell r="F48">
            <v>9853.5023963153399</v>
          </cell>
          <cell r="G48">
            <v>0.96499999999999997</v>
          </cell>
          <cell r="H48">
            <v>9.3540361191144471E-4</v>
          </cell>
          <cell r="I48">
            <v>9821.4680757201349</v>
          </cell>
          <cell r="J48">
            <v>0.92</v>
          </cell>
          <cell r="K48">
            <v>8.9178375436117015E-4</v>
          </cell>
          <cell r="L48">
            <v>9828.413071875224</v>
          </cell>
          <cell r="M48">
            <v>0.92500000000000004</v>
          </cell>
          <cell r="N48">
            <v>8.9663040520008956E-4</v>
          </cell>
          <cell r="O48">
            <v>9826.1364998530826</v>
          </cell>
          <cell r="P48">
            <v>0.70009803921568603</v>
          </cell>
          <cell r="Q48">
            <v>6.786261498181067E-4</v>
          </cell>
          <cell r="R48">
            <v>9856.3330938342515</v>
          </cell>
          <cell r="S48">
            <v>0.66745098039215667</v>
          </cell>
          <cell r="T48">
            <v>6.4698037081104475E-4</v>
          </cell>
          <cell r="U48">
            <v>9861.1356700002216</v>
          </cell>
          <cell r="V48">
            <v>0.67107843137254886</v>
          </cell>
          <cell r="W48">
            <v>6.5049656847849613E-4</v>
          </cell>
          <cell r="X48">
            <v>9859.5691235310696</v>
          </cell>
          <cell r="Y48">
            <v>0.88780000000000003</v>
          </cell>
          <cell r="Z48">
            <v>8.6057132295852914E-4</v>
          </cell>
          <cell r="AA48">
            <v>9832.1142416931216</v>
          </cell>
          <cell r="AB48">
            <v>0.892625</v>
          </cell>
          <cell r="AC48">
            <v>8.6524834101808638E-4</v>
          </cell>
          <cell r="AD48">
            <v>9829.9165518411173</v>
          </cell>
          <cell r="AE48">
            <v>0.85100000000000009</v>
          </cell>
          <cell r="AF48">
            <v>8.2489997278408249E-4</v>
          </cell>
          <cell r="AG48">
            <v>9836.3457740194681</v>
          </cell>
          <cell r="AH48">
            <v>0.64409019607843121</v>
          </cell>
          <cell r="AI48">
            <v>6.2433605783265823E-4</v>
          </cell>
          <cell r="AJ48">
            <v>9863.7011212010366</v>
          </cell>
          <cell r="AK48">
            <v>0.64759068627450966</v>
          </cell>
          <cell r="AL48">
            <v>6.2772918858174879E-4</v>
          </cell>
          <cell r="AM48">
            <v>9862.1890247722149</v>
          </cell>
          <cell r="AN48">
            <v>0.61739215686274496</v>
          </cell>
          <cell r="AO48">
            <v>5.9845684300021643E-4</v>
          </cell>
          <cell r="AP48">
            <v>9866.6338424194746</v>
          </cell>
          <cell r="AQ48">
            <v>0.82121500000000003</v>
          </cell>
          <cell r="AR48">
            <v>7.9602847373663949E-4</v>
          </cell>
          <cell r="AS48">
            <v>9839.7719393286316</v>
          </cell>
          <cell r="AT48">
            <v>0.59578343137254886</v>
          </cell>
          <cell r="AU48">
            <v>5.7751085349520891E-4</v>
          </cell>
          <cell r="AV48">
            <v>9869.0081206660343</v>
          </cell>
        </row>
        <row r="49">
          <cell r="B49">
            <v>41</v>
          </cell>
          <cell r="C49">
            <v>1.0572779782109193E-3</v>
          </cell>
          <cell r="D49">
            <v>0.72892156862745072</v>
          </cell>
          <cell r="E49">
            <v>7.7067272235276292E-4</v>
          </cell>
          <cell r="F49">
            <v>9846.5730238869091</v>
          </cell>
          <cell r="G49">
            <v>0.96499999999999997</v>
          </cell>
          <cell r="H49">
            <v>1.020273248973537E-3</v>
          </cell>
          <cell r="I49">
            <v>9812.2810390078339</v>
          </cell>
          <cell r="J49">
            <v>0.92</v>
          </cell>
          <cell r="K49">
            <v>9.7269573995404583E-4</v>
          </cell>
          <cell r="L49">
            <v>9819.6482527665739</v>
          </cell>
          <cell r="M49">
            <v>0.92500000000000004</v>
          </cell>
          <cell r="N49">
            <v>9.7798212984510045E-4</v>
          </cell>
          <cell r="O49">
            <v>9817.3260871016682</v>
          </cell>
          <cell r="P49">
            <v>0.70340931372548987</v>
          </cell>
          <cell r="Q49">
            <v>7.4369917707041617E-4</v>
          </cell>
          <cell r="R49">
            <v>9849.6443284554589</v>
          </cell>
          <cell r="S49">
            <v>0.67060784313725474</v>
          </cell>
          <cell r="T49">
            <v>7.0901890456454204E-4</v>
          </cell>
          <cell r="U49">
            <v>9854.7557087878267</v>
          </cell>
          <cell r="V49">
            <v>0.67425245098039199</v>
          </cell>
          <cell r="W49">
            <v>7.1287226817630584E-4</v>
          </cell>
          <cell r="X49">
            <v>9853.155507649537</v>
          </cell>
          <cell r="Y49">
            <v>0.88780000000000003</v>
          </cell>
          <cell r="Z49">
            <v>9.3865138905565421E-4</v>
          </cell>
          <cell r="AA49">
            <v>9823.6530061326685</v>
          </cell>
          <cell r="AB49">
            <v>0.892625</v>
          </cell>
          <cell r="AC49">
            <v>9.4375275530052185E-4</v>
          </cell>
          <cell r="AD49">
            <v>9821.4112328522897</v>
          </cell>
          <cell r="AE49">
            <v>0.85100000000000009</v>
          </cell>
          <cell r="AF49">
            <v>8.9974355945749243E-4</v>
          </cell>
          <cell r="AG49">
            <v>9828.2317726581841</v>
          </cell>
          <cell r="AH49">
            <v>0.64713656862745073</v>
          </cell>
          <cell r="AI49">
            <v>6.8420324290478297E-4</v>
          </cell>
          <cell r="AJ49">
            <v>9857.5428569273863</v>
          </cell>
          <cell r="AK49">
            <v>0.65065361519607812</v>
          </cell>
          <cell r="AL49">
            <v>6.8792173879013495E-4</v>
          </cell>
          <cell r="AM49">
            <v>9855.9982408580545</v>
          </cell>
          <cell r="AN49">
            <v>0.62031225490196062</v>
          </cell>
          <cell r="AO49">
            <v>6.5584248672220129E-4</v>
          </cell>
          <cell r="AP49">
            <v>9860.7290878791009</v>
          </cell>
          <cell r="AQ49">
            <v>0.82121500000000003</v>
          </cell>
          <cell r="AR49">
            <v>8.6825253487648015E-4</v>
          </cell>
          <cell r="AS49">
            <v>9831.9392006898506</v>
          </cell>
          <cell r="AT49">
            <v>0.59860132598039195</v>
          </cell>
          <cell r="AU49">
            <v>6.3288799968692422E-4</v>
          </cell>
          <cell r="AV49">
            <v>9863.3086613631167</v>
          </cell>
        </row>
        <row r="50">
          <cell r="B50">
            <v>42</v>
          </cell>
          <cell r="C50">
            <v>1.1445906683808288E-3</v>
          </cell>
          <cell r="D50">
            <v>0.73235294117647032</v>
          </cell>
          <cell r="E50">
            <v>8.3824434243184192E-4</v>
          </cell>
          <cell r="F50">
            <v>9838.984538648745</v>
          </cell>
          <cell r="G50">
            <v>0.96499999999999997</v>
          </cell>
          <cell r="H50">
            <v>1.1045299949874997E-3</v>
          </cell>
          <cell r="I50">
            <v>9802.2698311523236</v>
          </cell>
          <cell r="J50">
            <v>0.92</v>
          </cell>
          <cell r="K50">
            <v>1.0530234149103625E-3</v>
          </cell>
          <cell r="L50">
            <v>9810.0967227432611</v>
          </cell>
          <cell r="M50">
            <v>0.92500000000000004</v>
          </cell>
          <cell r="N50">
            <v>1.0587463682522667E-3</v>
          </cell>
          <cell r="O50">
            <v>9807.7249176256209</v>
          </cell>
          <cell r="P50">
            <v>0.70672058823529382</v>
          </cell>
          <cell r="Q50">
            <v>8.0890579044672745E-4</v>
          </cell>
          <cell r="R50">
            <v>9842.3191560739506</v>
          </cell>
          <cell r="S50">
            <v>0.67376470588235271</v>
          </cell>
          <cell r="T50">
            <v>7.7118479503729463E-4</v>
          </cell>
          <cell r="U50">
            <v>9847.7685006904303</v>
          </cell>
          <cell r="V50">
            <v>0.67742647058823513</v>
          </cell>
          <cell r="W50">
            <v>7.7537601674945386E-4</v>
          </cell>
          <cell r="X50">
            <v>9846.1314663341054</v>
          </cell>
          <cell r="Y50">
            <v>0.88780000000000003</v>
          </cell>
          <cell r="Z50">
            <v>1.0161675953884999E-3</v>
          </cell>
          <cell r="AA50">
            <v>9814.4320205928616</v>
          </cell>
          <cell r="AB50">
            <v>0.892625</v>
          </cell>
          <cell r="AC50">
            <v>1.0216902453634373E-3</v>
          </cell>
          <cell r="AD50">
            <v>9812.1422489403449</v>
          </cell>
          <cell r="AE50">
            <v>0.85100000000000009</v>
          </cell>
          <cell r="AF50">
            <v>9.7404665879208545E-4</v>
          </cell>
          <cell r="AG50">
            <v>9819.3888844198791</v>
          </cell>
          <cell r="AH50">
            <v>0.65018294117647035</v>
          </cell>
          <cell r="AI50">
            <v>7.441933272109893E-4</v>
          </cell>
          <cell r="AJ50">
            <v>9850.7982941376049</v>
          </cell>
          <cell r="AK50">
            <v>0.65371654411764679</v>
          </cell>
          <cell r="AL50">
            <v>7.482378561632229E-4</v>
          </cell>
          <cell r="AM50">
            <v>9849.21808541069</v>
          </cell>
          <cell r="AN50">
            <v>0.62323235294117629</v>
          </cell>
          <cell r="AO50">
            <v>7.1334593540949758E-4</v>
          </cell>
          <cell r="AP50">
            <v>9854.2620027932116</v>
          </cell>
          <cell r="AQ50">
            <v>0.82121500000000003</v>
          </cell>
          <cell r="AR50">
            <v>9.3995502573436236E-4</v>
          </cell>
          <cell r="AS50">
            <v>9823.4025945561007</v>
          </cell>
          <cell r="AT50">
            <v>0.60141922058823516</v>
          </cell>
          <cell r="AU50">
            <v>6.8837882767016517E-4</v>
          </cell>
          <cell r="AV50">
            <v>9857.0662916741312</v>
          </cell>
        </row>
        <row r="51">
          <cell r="B51">
            <v>43</v>
          </cell>
          <cell r="C51">
            <v>1.2441666504158626E-3</v>
          </cell>
          <cell r="D51">
            <v>0.73578431372548991</v>
          </cell>
          <cell r="E51">
            <v>9.1543830503637699E-4</v>
          </cell>
          <cell r="F51">
            <v>9830.7370655239483</v>
          </cell>
          <cell r="G51">
            <v>0.96499999999999997</v>
          </cell>
          <cell r="H51">
            <v>1.2006208176513072E-3</v>
          </cell>
          <cell r="I51">
            <v>9791.4429301048549</v>
          </cell>
          <cell r="J51">
            <v>0.92</v>
          </cell>
          <cell r="K51">
            <v>1.1446333183825937E-3</v>
          </cell>
          <cell r="L51">
            <v>9799.7664611916771</v>
          </cell>
          <cell r="M51">
            <v>0.92500000000000004</v>
          </cell>
          <cell r="N51">
            <v>1.1508541516346729E-3</v>
          </cell>
          <cell r="O51">
            <v>9797.3410244882671</v>
          </cell>
          <cell r="P51">
            <v>0.71003186274509777</v>
          </cell>
          <cell r="Q51">
            <v>8.8339796436010377E-4</v>
          </cell>
          <cell r="R51">
            <v>9834.3576471171782</v>
          </cell>
          <cell r="S51">
            <v>0.67692156862745079</v>
          </cell>
          <cell r="T51">
            <v>8.4220324063346685E-4</v>
          </cell>
          <cell r="U51">
            <v>9840.1740513576497</v>
          </cell>
          <cell r="V51">
            <v>0.68060049019607816</v>
          </cell>
          <cell r="W51">
            <v>8.467804321586487E-4</v>
          </cell>
          <cell r="X51">
            <v>9838.4970121373481</v>
          </cell>
          <cell r="Y51">
            <v>0.88780000000000003</v>
          </cell>
          <cell r="Z51">
            <v>1.1045711522392027E-3</v>
          </cell>
          <cell r="AA51">
            <v>9804.4589128063926</v>
          </cell>
          <cell r="AB51">
            <v>0.892625</v>
          </cell>
          <cell r="AC51">
            <v>1.1105742563274593E-3</v>
          </cell>
          <cell r="AD51">
            <v>9802.1172789184839</v>
          </cell>
          <cell r="AE51">
            <v>0.85100000000000009</v>
          </cell>
          <cell r="AF51">
            <v>1.0587858195038992E-3</v>
          </cell>
          <cell r="AG51">
            <v>9809.8243414856297</v>
          </cell>
          <cell r="AH51">
            <v>0.65322931372548998</v>
          </cell>
          <cell r="AI51">
            <v>8.1272612721129548E-4</v>
          </cell>
          <cell r="AJ51">
            <v>9843.4673957794057</v>
          </cell>
          <cell r="AK51">
            <v>0.65677947303921547</v>
          </cell>
          <cell r="AL51">
            <v>8.1714311703309599E-4</v>
          </cell>
          <cell r="AM51">
            <v>9841.8485275855783</v>
          </cell>
          <cell r="AN51">
            <v>0.62615245098039196</v>
          </cell>
          <cell r="AO51">
            <v>7.7903799758595688E-4</v>
          </cell>
          <cell r="AP51">
            <v>9847.232505047059</v>
          </cell>
          <cell r="AQ51">
            <v>0.82121500000000003</v>
          </cell>
          <cell r="AR51">
            <v>1.0217283158212625E-3</v>
          </cell>
          <cell r="AS51">
            <v>9814.1690379175361</v>
          </cell>
          <cell r="AT51">
            <v>0.60423711519607826</v>
          </cell>
          <cell r="AU51">
            <v>7.5177166767044837E-4</v>
          </cell>
          <cell r="AV51">
            <v>9850.2808959360009</v>
          </cell>
        </row>
        <row r="52">
          <cell r="B52">
            <v>44</v>
          </cell>
          <cell r="C52">
            <v>1.3513725475577782E-3</v>
          </cell>
          <cell r="D52">
            <v>0.73921568627450951</v>
          </cell>
          <cell r="E52">
            <v>9.9895578515545535E-4</v>
          </cell>
          <cell r="F52">
            <v>9821.7376322474265</v>
          </cell>
          <cell r="G52">
            <v>0.96499999999999997</v>
          </cell>
          <cell r="H52">
            <v>1.304074508393256E-3</v>
          </cell>
          <cell r="I52">
            <v>9779.6871198881272</v>
          </cell>
          <cell r="J52">
            <v>0.92</v>
          </cell>
          <cell r="K52">
            <v>1.243262743753156E-3</v>
          </cell>
          <cell r="L52">
            <v>9788.5493219878299</v>
          </cell>
          <cell r="M52">
            <v>0.92500000000000004</v>
          </cell>
          <cell r="N52">
            <v>1.2500196064909449E-3</v>
          </cell>
          <cell r="O52">
            <v>9786.0657138952538</v>
          </cell>
          <cell r="P52">
            <v>0.71334313725490162</v>
          </cell>
          <cell r="Q52">
            <v>9.6399233267501427E-4</v>
          </cell>
          <cell r="R52">
            <v>9825.6699955909262</v>
          </cell>
          <cell r="S52">
            <v>0.68007843137254875</v>
          </cell>
          <cell r="T52">
            <v>9.1903932234301878E-4</v>
          </cell>
          <cell r="U52">
            <v>9831.8866248831982</v>
          </cell>
          <cell r="V52">
            <v>0.68377450980392129</v>
          </cell>
          <cell r="W52">
            <v>9.2403410126879609E-4</v>
          </cell>
          <cell r="X52">
            <v>9830.1659653856186</v>
          </cell>
          <cell r="Y52">
            <v>0.88780000000000003</v>
          </cell>
          <cell r="Z52">
            <v>1.1997485477217955E-3</v>
          </cell>
          <cell r="AA52">
            <v>9793.6291903279925</v>
          </cell>
          <cell r="AB52">
            <v>0.892625</v>
          </cell>
          <cell r="AC52">
            <v>1.2062689202637618E-3</v>
          </cell>
          <cell r="AD52">
            <v>9791.2312998110156</v>
          </cell>
          <cell r="AE52">
            <v>0.85100000000000009</v>
          </cell>
          <cell r="AF52">
            <v>1.1500180379716693E-3</v>
          </cell>
          <cell r="AG52">
            <v>9799.4378385810396</v>
          </cell>
          <cell r="AH52">
            <v>0.6562756862745095</v>
          </cell>
          <cell r="AI52">
            <v>8.8687294606101309E-4</v>
          </cell>
          <cell r="AJ52">
            <v>9835.467352644504</v>
          </cell>
          <cell r="AK52">
            <v>0.65984240196078403</v>
          </cell>
          <cell r="AL52">
            <v>8.916929077243882E-4</v>
          </cell>
          <cell r="AM52">
            <v>9833.8063288023804</v>
          </cell>
          <cell r="AN52">
            <v>0.62907254901960763</v>
          </cell>
          <cell r="AO52">
            <v>8.501113731672925E-4</v>
          </cell>
          <cell r="AP52">
            <v>9839.5611367545644</v>
          </cell>
          <cell r="AQ52">
            <v>0.82121500000000003</v>
          </cell>
          <cell r="AR52">
            <v>1.109767406642661E-3</v>
          </cell>
          <cell r="AS52">
            <v>9804.1416235152392</v>
          </cell>
          <cell r="AT52">
            <v>0.60705500980392135</v>
          </cell>
          <cell r="AU52">
            <v>8.2035747510643723E-4</v>
          </cell>
          <cell r="AV52">
            <v>9842.8757338398409</v>
          </cell>
        </row>
        <row r="53">
          <cell r="B53">
            <v>45</v>
          </cell>
          <cell r="C53">
            <v>1.4682570019958034E-3</v>
          </cell>
          <cell r="D53">
            <v>0.7426470588235291</v>
          </cell>
          <cell r="E53">
            <v>1.0903967441292359E-3</v>
          </cell>
          <cell r="F53">
            <v>9811.9261506194143</v>
          </cell>
          <cell r="G53">
            <v>0.96499999999999997</v>
          </cell>
          <cell r="H53">
            <v>1.4168680069259502E-3</v>
          </cell>
          <cell r="I53">
            <v>9766.9336792150189</v>
          </cell>
          <cell r="J53">
            <v>0.92</v>
          </cell>
          <cell r="K53">
            <v>1.3507964418361391E-3</v>
          </cell>
          <cell r="L53">
            <v>9776.3795833004115</v>
          </cell>
          <cell r="M53">
            <v>0.92500000000000004</v>
          </cell>
          <cell r="N53">
            <v>1.3581377268461182E-3</v>
          </cell>
          <cell r="O53">
            <v>9773.8329398824753</v>
          </cell>
          <cell r="P53">
            <v>0.71665441176470557</v>
          </cell>
          <cell r="Q53">
            <v>1.0522328580847126E-3</v>
          </cell>
          <cell r="R53">
            <v>9816.198125051782</v>
          </cell>
          <cell r="S53">
            <v>0.68323529411764683</v>
          </cell>
          <cell r="T53">
            <v>1.0031650045988971E-3</v>
          </cell>
          <cell r="U53">
            <v>9822.8507344621121</v>
          </cell>
          <cell r="V53">
            <v>0.68694852941176443</v>
          </cell>
          <cell r="W53">
            <v>1.0086169883195433E-3</v>
          </cell>
          <cell r="X53">
            <v>9821.0825568124692</v>
          </cell>
          <cell r="Y53">
            <v>0.88780000000000003</v>
          </cell>
          <cell r="Z53">
            <v>1.3035185663718744E-3</v>
          </cell>
          <cell r="AA53">
            <v>9781.8792979299706</v>
          </cell>
          <cell r="AB53">
            <v>0.892625</v>
          </cell>
          <cell r="AC53">
            <v>1.310602906406504E-3</v>
          </cell>
          <cell r="AD53">
            <v>9779.4204418029403</v>
          </cell>
          <cell r="AE53">
            <v>0.85100000000000009</v>
          </cell>
          <cell r="AF53">
            <v>1.2494867086984289E-3</v>
          </cell>
          <cell r="AG53">
            <v>9788.1683083046901</v>
          </cell>
          <cell r="AH53">
            <v>0.65932205882352912</v>
          </cell>
          <cell r="AI53">
            <v>9.6805422943793565E-4</v>
          </cell>
          <cell r="AJ53">
            <v>9826.7445427375769</v>
          </cell>
          <cell r="AK53">
            <v>0.66290533088235271</v>
          </cell>
          <cell r="AL53">
            <v>9.7331539372835926E-4</v>
          </cell>
          <cell r="AM53">
            <v>9825.0375934430522</v>
          </cell>
          <cell r="AN53">
            <v>0.6319926470588233</v>
          </cell>
          <cell r="AO53">
            <v>9.2792762925397981E-4</v>
          </cell>
          <cell r="AP53">
            <v>9831.1964139252341</v>
          </cell>
          <cell r="AQ53">
            <v>0.82121500000000003</v>
          </cell>
          <cell r="AR53">
            <v>1.2057546738939837E-3</v>
          </cell>
          <cell r="AS53">
            <v>9793.2613066913527</v>
          </cell>
          <cell r="AT53">
            <v>0.60987290441176445</v>
          </cell>
          <cell r="AU53">
            <v>8.9545016223009047E-4</v>
          </cell>
          <cell r="AV53">
            <v>9834.8010571550421</v>
          </cell>
        </row>
        <row r="54">
          <cell r="B54">
            <v>46</v>
          </cell>
          <cell r="C54">
            <v>1.5927615374205994E-3</v>
          </cell>
          <cell r="D54">
            <v>0.7460784313725487</v>
          </cell>
          <cell r="E54">
            <v>1.1883250293892899E-3</v>
          </cell>
          <cell r="F54">
            <v>9801.2272582911428</v>
          </cell>
          <cell r="G54">
            <v>0.96499999999999997</v>
          </cell>
          <cell r="H54">
            <v>1.5370148836108784E-3</v>
          </cell>
          <cell r="I54">
            <v>9753.0952233591706</v>
          </cell>
          <cell r="J54">
            <v>0.92</v>
          </cell>
          <cell r="K54">
            <v>1.4653406144269515E-3</v>
          </cell>
          <cell r="L54">
            <v>9763.1736845452506</v>
          </cell>
          <cell r="M54">
            <v>0.92500000000000004</v>
          </cell>
          <cell r="N54">
            <v>1.4733044221140546E-3</v>
          </cell>
          <cell r="O54">
            <v>9760.5587286309292</v>
          </cell>
          <cell r="P54">
            <v>0.71996568627450952</v>
          </cell>
          <cell r="Q54">
            <v>1.1467336533606647E-3</v>
          </cell>
          <cell r="R54">
            <v>9805.8691988431328</v>
          </cell>
          <cell r="S54">
            <v>0.6863921568627448</v>
          </cell>
          <cell r="T54">
            <v>1.0932590270381465E-3</v>
          </cell>
          <cell r="U54">
            <v>9812.9967943599022</v>
          </cell>
          <cell r="V54">
            <v>0.69012254901960757</v>
          </cell>
          <cell r="W54">
            <v>1.0992006521850931E-3</v>
          </cell>
          <cell r="X54">
            <v>9811.1768461019801</v>
          </cell>
          <cell r="Y54">
            <v>0.88780000000000003</v>
          </cell>
          <cell r="Z54">
            <v>1.4140536929220082E-3</v>
          </cell>
          <cell r="AA54">
            <v>9769.12843665111</v>
          </cell>
          <cell r="AB54">
            <v>0.892625</v>
          </cell>
          <cell r="AC54">
            <v>1.4217387673400624E-3</v>
          </cell>
          <cell r="AD54">
            <v>9766.6035049489419</v>
          </cell>
          <cell r="AE54">
            <v>0.85100000000000009</v>
          </cell>
          <cell r="AF54">
            <v>1.3554400683449303E-3</v>
          </cell>
          <cell r="AG54">
            <v>9775.9381221009608</v>
          </cell>
          <cell r="AH54">
            <v>0.66236843137254875</v>
          </cell>
          <cell r="AI54">
            <v>1.0549949610918115E-3</v>
          </cell>
          <cell r="AJ54">
            <v>9817.231721121374</v>
          </cell>
          <cell r="AK54">
            <v>0.66596825980392138</v>
          </cell>
          <cell r="AL54">
            <v>1.0607286293586151E-3</v>
          </cell>
          <cell r="AM54">
            <v>9815.4747331093949</v>
          </cell>
          <cell r="AN54">
            <v>0.63491274509803897</v>
          </cell>
          <cell r="AO54">
            <v>1.0112646000102856E-3</v>
          </cell>
          <cell r="AP54">
            <v>9822.0737751441302</v>
          </cell>
          <cell r="AQ54">
            <v>0.82121500000000003</v>
          </cell>
          <cell r="AR54">
            <v>1.3079996659528575E-3</v>
          </cell>
          <cell r="AS54">
            <v>9781.4530360981444</v>
          </cell>
          <cell r="AT54">
            <v>0.61269079901960766</v>
          </cell>
          <cell r="AU54">
            <v>9.7587033900992581E-4</v>
          </cell>
          <cell r="AV54">
            <v>9825.9944829529122</v>
          </cell>
        </row>
        <row r="55">
          <cell r="B55">
            <v>47</v>
          </cell>
          <cell r="C55">
            <v>1.7385728017495002E-3</v>
          </cell>
          <cell r="D55">
            <v>0.7495098039215683</v>
          </cell>
          <cell r="E55">
            <v>1.3030773597426395E-3</v>
          </cell>
          <cell r="F55">
            <v>9789.5802146213828</v>
          </cell>
          <cell r="G55">
            <v>0.96499999999999997</v>
          </cell>
          <cell r="H55">
            <v>1.6777227536882676E-3</v>
          </cell>
          <cell r="I55">
            <v>9738.1045708395923</v>
          </cell>
          <cell r="J55">
            <v>0.92</v>
          </cell>
          <cell r="K55">
            <v>1.5994869776095402E-3</v>
          </cell>
          <cell r="L55">
            <v>9748.8673096195816</v>
          </cell>
          <cell r="M55">
            <v>0.92500000000000004</v>
          </cell>
          <cell r="N55">
            <v>1.6081798416182878E-3</v>
          </cell>
          <cell r="O55">
            <v>9746.178454293733</v>
          </cell>
          <cell r="P55">
            <v>0.72327696078431336</v>
          </cell>
          <cell r="Q55">
            <v>1.2574696521516471E-3</v>
          </cell>
          <cell r="R55">
            <v>9794.6244786323659</v>
          </cell>
          <cell r="S55">
            <v>0.68954901960784287</v>
          </cell>
          <cell r="T55">
            <v>1.1988311709632284E-3</v>
          </cell>
          <cell r="U55">
            <v>9802.2686470321714</v>
          </cell>
          <cell r="V55">
            <v>0.6932965686274507</v>
          </cell>
          <cell r="W55">
            <v>1.2053465577619416E-3</v>
          </cell>
          <cell r="X55">
            <v>9800.392394114042</v>
          </cell>
          <cell r="Y55">
            <v>0.88780000000000003</v>
          </cell>
          <cell r="Z55">
            <v>1.5435049333932063E-3</v>
          </cell>
          <cell r="AA55">
            <v>9755.3143645086348</v>
          </cell>
          <cell r="AB55">
            <v>0.892625</v>
          </cell>
          <cell r="AC55">
            <v>1.5518935471616475E-3</v>
          </cell>
          <cell r="AD55">
            <v>9752.7179461207161</v>
          </cell>
          <cell r="AE55">
            <v>0.85100000000000009</v>
          </cell>
          <cell r="AF55">
            <v>1.4795254542888249E-3</v>
          </cell>
          <cell r="AG55">
            <v>9762.6874238646033</v>
          </cell>
          <cell r="AH55">
            <v>0.66541480392156838</v>
          </cell>
          <cell r="AI55">
            <v>1.1568720799795154E-3</v>
          </cell>
          <cell r="AJ55">
            <v>9806.8745911237202</v>
          </cell>
          <cell r="AK55">
            <v>0.66903118872548994</v>
          </cell>
          <cell r="AL55">
            <v>1.1631594282402737E-3</v>
          </cell>
          <cell r="AM55">
            <v>9805.0631780492404</v>
          </cell>
          <cell r="AN55">
            <v>0.63783284313725463</v>
          </cell>
          <cell r="AO55">
            <v>1.1089188331409863E-3</v>
          </cell>
          <cell r="AP55">
            <v>9812.1410596366368</v>
          </cell>
          <cell r="AQ55">
            <v>0.82121500000000003</v>
          </cell>
          <cell r="AR55">
            <v>1.4277420633887158E-3</v>
          </cell>
          <cell r="AS55">
            <v>9768.6588987943942</v>
          </cell>
          <cell r="AT55">
            <v>0.61550869362745075</v>
          </cell>
          <cell r="AU55">
            <v>1.0701066739810519E-3</v>
          </cell>
          <cell r="AV55">
            <v>9816.4055863857229</v>
          </cell>
        </row>
        <row r="56">
          <cell r="B56">
            <v>48</v>
          </cell>
          <cell r="C56">
            <v>1.9061625558265708E-3</v>
          </cell>
          <cell r="D56">
            <v>0.75294117647058789</v>
          </cell>
          <cell r="E56">
            <v>1.4352282773282409E-3</v>
          </cell>
          <cell r="F56">
            <v>9776.8236342823257</v>
          </cell>
          <cell r="G56">
            <v>0.96499999999999997</v>
          </cell>
          <cell r="H56">
            <v>1.8394468663726407E-3</v>
          </cell>
          <cell r="I56">
            <v>9721.7667312232988</v>
          </cell>
          <cell r="J56">
            <v>0.92</v>
          </cell>
          <cell r="K56">
            <v>1.7536695513604452E-3</v>
          </cell>
          <cell r="L56">
            <v>9733.2741233114011</v>
          </cell>
          <cell r="M56">
            <v>0.92500000000000004</v>
          </cell>
          <cell r="N56">
            <v>1.763200364139578E-3</v>
          </cell>
          <cell r="O56">
            <v>9730.5048465707223</v>
          </cell>
          <cell r="P56">
            <v>0.72658823529411731</v>
          </cell>
          <cell r="Q56">
            <v>1.3849952876217526E-3</v>
          </cell>
          <cell r="R56">
            <v>9782.3080355962629</v>
          </cell>
          <cell r="S56">
            <v>0.69270588235294084</v>
          </cell>
          <cell r="T56">
            <v>1.3204100151419816E-3</v>
          </cell>
          <cell r="U56">
            <v>9790.5173818319545</v>
          </cell>
          <cell r="V56">
            <v>0.69647058823529384</v>
          </cell>
          <cell r="W56">
            <v>1.3275861565286229E-3</v>
          </cell>
          <cell r="X56">
            <v>9788.579524877081</v>
          </cell>
          <cell r="Y56">
            <v>0.88780000000000003</v>
          </cell>
          <cell r="Z56">
            <v>1.6922911170628298E-3</v>
          </cell>
          <cell r="AA56">
            <v>9740.2569886602141</v>
          </cell>
          <cell r="AB56">
            <v>0.892625</v>
          </cell>
          <cell r="AC56">
            <v>1.7014883513946928E-3</v>
          </cell>
          <cell r="AD56">
            <v>9737.5827660728428</v>
          </cell>
          <cell r="AE56">
            <v>0.85100000000000009</v>
          </cell>
          <cell r="AF56">
            <v>1.6221443350084119E-3</v>
          </cell>
          <cell r="AG56">
            <v>9748.243279318729</v>
          </cell>
          <cell r="AH56">
            <v>0.668461176470588</v>
          </cell>
          <cell r="AI56">
            <v>1.2741956646120124E-3</v>
          </cell>
          <cell r="AJ56">
            <v>9795.5292917173883</v>
          </cell>
          <cell r="AK56">
            <v>0.67209411764705851</v>
          </cell>
          <cell r="AL56">
            <v>1.2811206410501209E-3</v>
          </cell>
          <cell r="AM56">
            <v>9793.6583263692009</v>
          </cell>
          <cell r="AN56">
            <v>0.6407529411764703</v>
          </cell>
          <cell r="AO56">
            <v>1.2213792640063329E-3</v>
          </cell>
          <cell r="AP56">
            <v>9801.2601916221702</v>
          </cell>
          <cell r="AQ56">
            <v>0.82121500000000003</v>
          </cell>
          <cell r="AR56">
            <v>1.5653692832831175E-3</v>
          </cell>
          <cell r="AS56">
            <v>9754.7117735816901</v>
          </cell>
          <cell r="AT56">
            <v>0.61832658823529396</v>
          </cell>
          <cell r="AU56">
            <v>1.1786309897661117E-3</v>
          </cell>
          <cell r="AV56">
            <v>9805.9009852532272</v>
          </cell>
        </row>
        <row r="57">
          <cell r="B57">
            <v>49</v>
          </cell>
          <cell r="C57">
            <v>2.0837686381573119E-3</v>
          </cell>
          <cell r="D57">
            <v>0.75637254901960749</v>
          </cell>
          <cell r="E57">
            <v>1.576105396410162E-3</v>
          </cell>
          <cell r="F57">
            <v>9762.7916605399532</v>
          </cell>
          <cell r="G57">
            <v>0.96499999999999997</v>
          </cell>
          <cell r="H57">
            <v>2.0108367358218061E-3</v>
          </cell>
          <cell r="I57">
            <v>9703.8840578739455</v>
          </cell>
          <cell r="J57">
            <v>0.92</v>
          </cell>
          <cell r="K57">
            <v>1.917067147104727E-3</v>
          </cell>
          <cell r="L57">
            <v>9716.2051768463043</v>
          </cell>
          <cell r="M57">
            <v>0.92500000000000004</v>
          </cell>
          <cell r="N57">
            <v>1.9274859902955136E-3</v>
          </cell>
          <cell r="O57">
            <v>9713.348016881986</v>
          </cell>
          <cell r="P57">
            <v>0.72989950980392115</v>
          </cell>
          <cell r="Q57">
            <v>1.5209417075358062E-3</v>
          </cell>
          <cell r="R57">
            <v>9768.7595850648977</v>
          </cell>
          <cell r="S57">
            <v>0.69586274509803892</v>
          </cell>
          <cell r="T57">
            <v>1.4500169646973493E-3</v>
          </cell>
          <cell r="U57">
            <v>9777.5898846275632</v>
          </cell>
          <cell r="V57">
            <v>0.69964460784313698</v>
          </cell>
          <cell r="W57">
            <v>1.4578974916794E-3</v>
          </cell>
          <cell r="X57">
            <v>9775.5843422077742</v>
          </cell>
          <cell r="Y57">
            <v>0.88780000000000003</v>
          </cell>
          <cell r="Z57">
            <v>1.8499697969560616E-3</v>
          </cell>
          <cell r="AA57">
            <v>9723.773638280396</v>
          </cell>
          <cell r="AB57">
            <v>0.892625</v>
          </cell>
          <cell r="AC57">
            <v>1.8600239806351704E-3</v>
          </cell>
          <cell r="AD57">
            <v>9721.0143824256284</v>
          </cell>
          <cell r="AE57">
            <v>0.85100000000000009</v>
          </cell>
          <cell r="AF57">
            <v>1.7732871110718725E-3</v>
          </cell>
          <cell r="AG57">
            <v>9732.430221706898</v>
          </cell>
          <cell r="AH57">
            <v>0.67150754901960752</v>
          </cell>
          <cell r="AI57">
            <v>1.3992663709329418E-3</v>
          </cell>
          <cell r="AJ57">
            <v>9783.047870761302</v>
          </cell>
          <cell r="AK57">
            <v>0.67515704656862707</v>
          </cell>
          <cell r="AL57">
            <v>1.4068710794706209E-3</v>
          </cell>
          <cell r="AM57">
            <v>9781.1114685358971</v>
          </cell>
          <cell r="AN57">
            <v>0.64367303921568608</v>
          </cell>
          <cell r="AO57">
            <v>1.3412656923450482E-3</v>
          </cell>
          <cell r="AP57">
            <v>9789.2891356629916</v>
          </cell>
          <cell r="AQ57">
            <v>0.82121500000000003</v>
          </cell>
          <cell r="AR57">
            <v>1.7112220621843569E-3</v>
          </cell>
          <cell r="AS57">
            <v>9739.4420474040453</v>
          </cell>
          <cell r="AT57">
            <v>0.62114448284313695</v>
          </cell>
          <cell r="AU57">
            <v>1.2943213931129712E-3</v>
          </cell>
          <cell r="AV57">
            <v>9794.3434464694292</v>
          </cell>
        </row>
        <row r="58">
          <cell r="B58">
            <v>50</v>
          </cell>
          <cell r="C58">
            <v>2.2783858435914744E-3</v>
          </cell>
          <cell r="D58">
            <v>0.75980392156862708</v>
          </cell>
          <cell r="E58">
            <v>1.731126498807247E-3</v>
          </cell>
          <cell r="F58">
            <v>9747.4044719197482</v>
          </cell>
          <cell r="G58">
            <v>0.96499999999999997</v>
          </cell>
          <cell r="H58">
            <v>2.1986423390657726E-3</v>
          </cell>
          <cell r="I58">
            <v>9684.3711313302174</v>
          </cell>
          <cell r="J58">
            <v>0.93</v>
          </cell>
          <cell r="K58">
            <v>2.1188988345400713E-3</v>
          </cell>
          <cell r="L58">
            <v>9697.5785591072436</v>
          </cell>
          <cell r="M58">
            <v>0.92500000000000004</v>
          </cell>
          <cell r="N58">
            <v>2.107506905322114E-3</v>
          </cell>
          <cell r="O58">
            <v>9694.6256746605814</v>
          </cell>
          <cell r="P58">
            <v>0.73321078431372511</v>
          </cell>
          <cell r="Q58">
            <v>1.6705370713489933E-3</v>
          </cell>
          <cell r="R58">
            <v>9753.9018711810822</v>
          </cell>
          <cell r="S58">
            <v>0.70661764705882324</v>
          </cell>
          <cell r="T58">
            <v>1.6099476438907398E-3</v>
          </cell>
          <cell r="U58">
            <v>9763.4122134209993</v>
          </cell>
          <cell r="V58">
            <v>0.70281862745098012</v>
          </cell>
          <cell r="W58">
            <v>1.6012920113967035E-3</v>
          </cell>
          <cell r="X58">
            <v>9761.3325423155693</v>
          </cell>
          <cell r="Y58">
            <v>0.89744999999999997</v>
          </cell>
          <cell r="Z58">
            <v>2.0447373753311685E-3</v>
          </cell>
          <cell r="AA58">
            <v>9705.7849507371393</v>
          </cell>
          <cell r="AB58">
            <v>0.892625</v>
          </cell>
          <cell r="AC58">
            <v>2.0337441636358398E-3</v>
          </cell>
          <cell r="AD58">
            <v>9702.933062558217</v>
          </cell>
          <cell r="AE58">
            <v>0.86025000000000007</v>
          </cell>
          <cell r="AF58">
            <v>1.959981421949566E-3</v>
          </cell>
          <cell r="AG58">
            <v>9715.1718286353389</v>
          </cell>
          <cell r="AH58">
            <v>0.68188602941176435</v>
          </cell>
          <cell r="AI58">
            <v>1.5535994763545636E-3</v>
          </cell>
          <cell r="AJ58">
            <v>9769.3587808705197</v>
          </cell>
          <cell r="AK58">
            <v>0.67821997549019575</v>
          </cell>
          <cell r="AL58">
            <v>1.5452467909978188E-3</v>
          </cell>
          <cell r="AM58">
            <v>9767.3507056857361</v>
          </cell>
          <cell r="AN58">
            <v>0.65362132352941149</v>
          </cell>
          <cell r="AO58">
            <v>1.4892015705989343E-3</v>
          </cell>
          <cell r="AP58">
            <v>9776.1590979928806</v>
          </cell>
          <cell r="AQ58">
            <v>0.83014125000000005</v>
          </cell>
          <cell r="AR58">
            <v>1.8913820721813313E-3</v>
          </cell>
          <cell r="AS58">
            <v>9722.7756992991617</v>
          </cell>
          <cell r="AT58">
            <v>0.63074457720588206</v>
          </cell>
          <cell r="AU58">
            <v>1.4370795156279715E-3</v>
          </cell>
          <cell r="AV58">
            <v>9781.666418215169</v>
          </cell>
        </row>
        <row r="59">
          <cell r="B59">
            <v>51</v>
          </cell>
          <cell r="C59">
            <v>2.4869979655402006E-3</v>
          </cell>
          <cell r="D59">
            <v>0.76323529411764668</v>
          </cell>
          <cell r="E59">
            <v>1.8981646236990639E-3</v>
          </cell>
          <cell r="F59">
            <v>9730.5304817438155</v>
          </cell>
          <cell r="G59">
            <v>0.96499999999999997</v>
          </cell>
          <cell r="H59">
            <v>2.3999530367462938E-3</v>
          </cell>
          <cell r="I59">
            <v>9663.078662933649</v>
          </cell>
          <cell r="J59">
            <v>0.93</v>
          </cell>
          <cell r="K59">
            <v>2.3129081079523869E-3</v>
          </cell>
          <cell r="L59">
            <v>9677.0303712004898</v>
          </cell>
          <cell r="M59">
            <v>0.92500000000000004</v>
          </cell>
          <cell r="N59">
            <v>2.3004731181246857E-3</v>
          </cell>
          <cell r="O59">
            <v>9674.1941841067201</v>
          </cell>
          <cell r="P59">
            <v>0.73652205882352906</v>
          </cell>
          <cell r="Q59">
            <v>1.8317288618695967E-3</v>
          </cell>
          <cell r="R59">
            <v>9737.6076165149734</v>
          </cell>
          <cell r="S59">
            <v>0.70980882352941144</v>
          </cell>
          <cell r="T59">
            <v>1.7652931000401296E-3</v>
          </cell>
          <cell r="U59">
            <v>9747.6936309316679</v>
          </cell>
          <cell r="V59">
            <v>0.70599264705882325</v>
          </cell>
          <cell r="W59">
            <v>1.7558022769216344E-3</v>
          </cell>
          <cell r="X59">
            <v>9745.7017984949725</v>
          </cell>
          <cell r="Y59">
            <v>0.89744999999999997</v>
          </cell>
          <cell r="Z59">
            <v>2.2319563241740528E-3</v>
          </cell>
          <cell r="AA59">
            <v>9685.9391694914411</v>
          </cell>
          <cell r="AB59">
            <v>0.892625</v>
          </cell>
          <cell r="AC59">
            <v>2.2199565589903214E-3</v>
          </cell>
          <cell r="AD59">
            <v>9683.1997790720889</v>
          </cell>
          <cell r="AE59">
            <v>0.86025000000000007</v>
          </cell>
          <cell r="AF59">
            <v>2.1394399998559579E-3</v>
          </cell>
          <cell r="AG59">
            <v>9696.1302723401659</v>
          </cell>
          <cell r="AH59">
            <v>0.68496551470588207</v>
          </cell>
          <cell r="AI59">
            <v>1.7035078415387251E-3</v>
          </cell>
          <cell r="AJ59">
            <v>9754.1811101842395</v>
          </cell>
          <cell r="AK59">
            <v>0.68128290441176442</v>
          </cell>
          <cell r="AL59">
            <v>1.6943491972293771E-3</v>
          </cell>
          <cell r="AM59">
            <v>9752.2577383512253</v>
          </cell>
          <cell r="AN59">
            <v>0.65657316176470559</v>
          </cell>
          <cell r="AO59">
            <v>1.6328961175371198E-3</v>
          </cell>
          <cell r="AP59">
            <v>9761.6004265097235</v>
          </cell>
          <cell r="AQ59">
            <v>0.83014125000000005</v>
          </cell>
          <cell r="AR59">
            <v>2.0645595998609991E-3</v>
          </cell>
          <cell r="AS59">
            <v>9704.3862156496671</v>
          </cell>
          <cell r="AT59">
            <v>0.63359310110294098</v>
          </cell>
          <cell r="AU59">
            <v>1.5757447534233209E-3</v>
          </cell>
          <cell r="AV59">
            <v>9767.6093857768465</v>
          </cell>
        </row>
        <row r="60">
          <cell r="B60">
            <v>52</v>
          </cell>
          <cell r="C60">
            <v>2.7271565939579793E-3</v>
          </cell>
          <cell r="D60">
            <v>0.76666666666666627</v>
          </cell>
          <cell r="E60">
            <v>2.090820055367783E-3</v>
          </cell>
          <cell r="F60">
            <v>9712.0603330135436</v>
          </cell>
          <cell r="G60">
            <v>0.96499999999999997</v>
          </cell>
          <cell r="H60">
            <v>2.6317061131694501E-3</v>
          </cell>
          <cell r="I60">
            <v>9639.8877279522221</v>
          </cell>
          <cell r="J60">
            <v>0.93</v>
          </cell>
          <cell r="K60">
            <v>2.5362556323809209E-3</v>
          </cell>
          <cell r="L60">
            <v>9654.6482891940395</v>
          </cell>
          <cell r="M60">
            <v>0.92500000000000004</v>
          </cell>
          <cell r="N60">
            <v>2.5226198494111311E-3</v>
          </cell>
          <cell r="O60">
            <v>9651.9389604466651</v>
          </cell>
          <cell r="P60">
            <v>0.7398333333333329</v>
          </cell>
          <cell r="Q60">
            <v>2.0176413534299105E-3</v>
          </cell>
          <cell r="R60">
            <v>9719.7709595982415</v>
          </cell>
          <cell r="S60">
            <v>0.71299999999999963</v>
          </cell>
          <cell r="T60">
            <v>1.9444626514920382E-3</v>
          </cell>
          <cell r="U60">
            <v>9730.4860946236786</v>
          </cell>
          <cell r="V60">
            <v>0.70916666666666639</v>
          </cell>
          <cell r="W60">
            <v>1.9340085512151994E-3</v>
          </cell>
          <cell r="X60">
            <v>9728.5902730869766</v>
          </cell>
          <cell r="Y60">
            <v>0.89744999999999997</v>
          </cell>
          <cell r="Z60">
            <v>2.4474866852475883E-3</v>
          </cell>
          <cell r="AA60">
            <v>9664.3205763065289</v>
          </cell>
          <cell r="AB60">
            <v>0.892625</v>
          </cell>
          <cell r="AC60">
            <v>2.4343281546817413E-3</v>
          </cell>
          <cell r="AD60">
            <v>9661.7034962105245</v>
          </cell>
          <cell r="AE60">
            <v>0.86025000000000007</v>
          </cell>
          <cell r="AF60">
            <v>2.3460364599523519E-3</v>
          </cell>
          <cell r="AG60">
            <v>9675.3859833917068</v>
          </cell>
          <cell r="AH60">
            <v>0.68804499999999968</v>
          </cell>
          <cell r="AI60">
            <v>1.876406458689817E-3</v>
          </cell>
          <cell r="AJ60">
            <v>9737.5647861752514</v>
          </cell>
          <cell r="AK60">
            <v>0.68434583333333299</v>
          </cell>
          <cell r="AL60">
            <v>1.8663182519226672E-3</v>
          </cell>
          <cell r="AM60">
            <v>9735.734008281077</v>
          </cell>
          <cell r="AN60">
            <v>0.65952499999999969</v>
          </cell>
          <cell r="AO60">
            <v>1.7986279526301355E-3</v>
          </cell>
          <cell r="AP60">
            <v>9745.6607470723266</v>
          </cell>
          <cell r="AQ60">
            <v>0.83014125000000005</v>
          </cell>
          <cell r="AR60">
            <v>2.2639251838540196E-3</v>
          </cell>
          <cell r="AS60">
            <v>9684.350931927389</v>
          </cell>
          <cell r="AT60">
            <v>0.63644162499999979</v>
          </cell>
          <cell r="AU60">
            <v>1.7356759742880809E-3</v>
          </cell>
          <cell r="AV60">
            <v>9752.2181265337204</v>
          </cell>
        </row>
        <row r="61">
          <cell r="B61">
            <v>53</v>
          </cell>
          <cell r="C61">
            <v>3.0012977223471556E-3</v>
          </cell>
          <cell r="D61">
            <v>0.77009803921568587</v>
          </cell>
          <cell r="E61">
            <v>2.3112934910820486E-3</v>
          </cell>
          <cell r="F61">
            <v>9691.754162490337</v>
          </cell>
          <cell r="G61">
            <v>0.96499999999999997</v>
          </cell>
          <cell r="H61">
            <v>2.8962523020650052E-3</v>
          </cell>
          <cell r="I61">
            <v>9614.5183764883041</v>
          </cell>
          <cell r="J61">
            <v>0.93</v>
          </cell>
          <cell r="K61">
            <v>2.7912068817828547E-3</v>
          </cell>
          <cell r="L61">
            <v>9630.1616330919151</v>
          </cell>
          <cell r="M61">
            <v>0.92500000000000004</v>
          </cell>
          <cell r="N61">
            <v>2.7762003931711189E-3</v>
          </cell>
          <cell r="O61">
            <v>9627.5907876397378</v>
          </cell>
          <cell r="P61">
            <v>0.74314460784313685</v>
          </cell>
          <cell r="Q61">
            <v>2.2303982188941768E-3</v>
          </cell>
          <cell r="R61">
            <v>9700.1599477642903</v>
          </cell>
          <cell r="S61">
            <v>0.71619117647058794</v>
          </cell>
          <cell r="T61">
            <v>2.1495029467063055E-3</v>
          </cell>
          <cell r="U61">
            <v>9711.5655278318209</v>
          </cell>
          <cell r="V61">
            <v>0.71234068627450942</v>
          </cell>
          <cell r="W61">
            <v>2.137946479250895E-3</v>
          </cell>
          <cell r="X61">
            <v>9709.7750963075578</v>
          </cell>
          <cell r="Y61">
            <v>0.89744999999999997</v>
          </cell>
          <cell r="Z61">
            <v>2.6935146409204549E-3</v>
          </cell>
          <cell r="AA61">
            <v>9640.667280374053</v>
          </cell>
          <cell r="AB61">
            <v>0.892625</v>
          </cell>
          <cell r="AC61">
            <v>2.67903337941013E-3</v>
          </cell>
          <cell r="AD61">
            <v>9638.1837393675123</v>
          </cell>
          <cell r="AE61">
            <v>0.86025000000000007</v>
          </cell>
          <cell r="AF61">
            <v>2.5818663656491407E-3</v>
          </cell>
          <cell r="AG61">
            <v>9652.6871751105573</v>
          </cell>
          <cell r="AH61">
            <v>0.6911244852941173</v>
          </cell>
          <cell r="AI61">
            <v>2.0742703435715844E-3</v>
          </cell>
          <cell r="AJ61">
            <v>9719.2931567185624</v>
          </cell>
          <cell r="AK61">
            <v>0.68740876225490166</v>
          </cell>
          <cell r="AL61">
            <v>2.0631183524771135E-3</v>
          </cell>
          <cell r="AM61">
            <v>9717.5640302055581</v>
          </cell>
          <cell r="AN61">
            <v>0.66247683823529391</v>
          </cell>
          <cell r="AO61">
            <v>1.9882902257033325E-3</v>
          </cell>
          <cell r="AP61">
            <v>9728.131929235793</v>
          </cell>
          <cell r="AQ61">
            <v>0.83014125000000005</v>
          </cell>
          <cell r="AR61">
            <v>2.4915010428514209E-3</v>
          </cell>
          <cell r="AS61">
            <v>9662.4262859633182</v>
          </cell>
          <cell r="AT61">
            <v>0.63929014889705849</v>
          </cell>
          <cell r="AU61">
            <v>1.9187000678037155E-3</v>
          </cell>
          <cell r="AV61">
            <v>9735.2914358354792</v>
          </cell>
        </row>
        <row r="62">
          <cell r="B62">
            <v>54</v>
          </cell>
          <cell r="C62">
            <v>3.3036167613125699E-3</v>
          </cell>
          <cell r="D62">
            <v>0.77352941176470547</v>
          </cell>
          <cell r="E62">
            <v>2.5554447300741336E-3</v>
          </cell>
          <cell r="F62">
            <v>9669.353674177406</v>
          </cell>
          <cell r="G62">
            <v>0.96499999999999997</v>
          </cell>
          <cell r="H62">
            <v>3.18799017466663E-3</v>
          </cell>
          <cell r="I62">
            <v>9586.6723055071525</v>
          </cell>
          <cell r="J62">
            <v>0.93</v>
          </cell>
          <cell r="K62">
            <v>3.0723635880206901E-3</v>
          </cell>
          <cell r="L62">
            <v>9603.2818596689485</v>
          </cell>
          <cell r="M62">
            <v>0.92500000000000004</v>
          </cell>
          <cell r="N62">
            <v>3.0558455042141272E-3</v>
          </cell>
          <cell r="O62">
            <v>9600.8626663098021</v>
          </cell>
          <cell r="P62">
            <v>0.7464558823529408</v>
          </cell>
          <cell r="Q62">
            <v>2.4660041645215391E-3</v>
          </cell>
          <cell r="R62">
            <v>9678.5247282938089</v>
          </cell>
          <cell r="S62">
            <v>0.71938235294117614</v>
          </cell>
          <cell r="T62">
            <v>2.3765635989689443E-3</v>
          </cell>
          <cell r="U62">
            <v>9690.6904891126142</v>
          </cell>
          <cell r="V62">
            <v>0.71551470588235255</v>
          </cell>
          <cell r="W62">
            <v>2.3637863753185736E-3</v>
          </cell>
          <cell r="X62">
            <v>9689.0161168260893</v>
          </cell>
          <cell r="Y62">
            <v>0.89744999999999997</v>
          </cell>
          <cell r="Z62">
            <v>2.9648308624399657E-3</v>
          </cell>
          <cell r="AA62">
            <v>9614.7000019061215</v>
          </cell>
          <cell r="AB62">
            <v>0.892625</v>
          </cell>
          <cell r="AC62">
            <v>2.948890911566633E-3</v>
          </cell>
          <cell r="AD62">
            <v>9612.3627234128599</v>
          </cell>
          <cell r="AE62">
            <v>0.86025000000000007</v>
          </cell>
          <cell r="AF62">
            <v>2.8419363189191387E-3</v>
          </cell>
          <cell r="AG62">
            <v>9627.7652267550056</v>
          </cell>
          <cell r="AH62">
            <v>0.69420397058823502</v>
          </cell>
          <cell r="AI62">
            <v>2.2933838730050315E-3</v>
          </cell>
          <cell r="AJ62">
            <v>9699.1327151631031</v>
          </cell>
          <cell r="AK62">
            <v>0.69047169117647023</v>
          </cell>
          <cell r="AL62">
            <v>2.2810538521824235E-3</v>
          </cell>
          <cell r="AM62">
            <v>9697.51554551347</v>
          </cell>
          <cell r="AN62">
            <v>0.66542867647058801</v>
          </cell>
          <cell r="AO62">
            <v>2.1983213290462738E-3</v>
          </cell>
          <cell r="AP62">
            <v>9708.7895796065404</v>
          </cell>
          <cell r="AQ62">
            <v>0.83014125000000005</v>
          </cell>
          <cell r="AR62">
            <v>2.7424685477569688E-3</v>
          </cell>
          <cell r="AS62">
            <v>9638.3523407953653</v>
          </cell>
          <cell r="AT62">
            <v>0.6421386727941174</v>
          </cell>
          <cell r="AU62">
            <v>2.1213800825296541E-3</v>
          </cell>
          <cell r="AV62">
            <v>9716.612331497452</v>
          </cell>
        </row>
        <row r="63">
          <cell r="B63">
            <v>55</v>
          </cell>
          <cell r="C63">
            <v>3.6479101618590959E-3</v>
          </cell>
          <cell r="D63">
            <v>0.77696078431372506</v>
          </cell>
          <cell r="E63">
            <v>2.8342831404640509E-3</v>
          </cell>
          <cell r="F63">
            <v>9644.6441752875053</v>
          </cell>
          <cell r="G63">
            <v>0.96499999999999997</v>
          </cell>
          <cell r="H63">
            <v>3.5202333061940274E-3</v>
          </cell>
          <cell r="I63">
            <v>9556.1100883894469</v>
          </cell>
          <cell r="J63">
            <v>0.93</v>
          </cell>
          <cell r="K63">
            <v>3.3925564505289593E-3</v>
          </cell>
          <cell r="L63">
            <v>9573.7770861578028</v>
          </cell>
          <cell r="M63">
            <v>0.92500000000000004</v>
          </cell>
          <cell r="N63">
            <v>3.3743168997196638E-3</v>
          </cell>
          <cell r="O63">
            <v>9571.5239132943825</v>
          </cell>
          <cell r="P63">
            <v>0.74976715686274464</v>
          </cell>
          <cell r="Q63">
            <v>2.7350832305478088E-3</v>
          </cell>
          <cell r="R63">
            <v>9654.6574460074116</v>
          </cell>
          <cell r="S63">
            <v>0.72257352941176434</v>
          </cell>
          <cell r="T63">
            <v>2.6358833206315676E-3</v>
          </cell>
          <cell r="U63">
            <v>9667.6599468473141</v>
          </cell>
          <cell r="V63">
            <v>0.71868872549019569</v>
          </cell>
          <cell r="W63">
            <v>2.6217119049292471E-3</v>
          </cell>
          <cell r="X63">
            <v>9666.1133525388941</v>
          </cell>
          <cell r="Y63">
            <v>0.89744999999999997</v>
          </cell>
          <cell r="Z63">
            <v>3.2738169747604457E-3</v>
          </cell>
          <cell r="AA63">
            <v>9586.1940426073688</v>
          </cell>
          <cell r="AB63">
            <v>0.892625</v>
          </cell>
          <cell r="AC63">
            <v>3.2562158082294753E-3</v>
          </cell>
          <cell r="AD63">
            <v>9584.0169143391067</v>
          </cell>
          <cell r="AE63">
            <v>0.86025000000000007</v>
          </cell>
          <cell r="AF63">
            <v>3.1381147167392873E-3</v>
          </cell>
          <cell r="AG63">
            <v>9600.4037310870644</v>
          </cell>
          <cell r="AH63">
            <v>0.69728345588235252</v>
          </cell>
          <cell r="AI63">
            <v>2.5436274044094622E-3</v>
          </cell>
          <cell r="AJ63">
            <v>9676.8888806120121</v>
          </cell>
          <cell r="AK63">
            <v>0.69353462009803879</v>
          </cell>
          <cell r="AL63">
            <v>2.5299519882567233E-3</v>
          </cell>
          <cell r="AM63">
            <v>9675.3949903217763</v>
          </cell>
          <cell r="AN63">
            <v>0.668380514705882</v>
          </cell>
          <cell r="AO63">
            <v>2.4381920715842E-3</v>
          </cell>
          <cell r="AP63">
            <v>9687.4465403944687</v>
          </cell>
          <cell r="AQ63">
            <v>0.83014125000000005</v>
          </cell>
          <cell r="AR63">
            <v>3.0282807016534124E-3</v>
          </cell>
          <cell r="AS63">
            <v>9611.919462648535</v>
          </cell>
          <cell r="AT63">
            <v>0.6449871966911761</v>
          </cell>
          <cell r="AU63">
            <v>2.3528553490787529E-3</v>
          </cell>
          <cell r="AV63">
            <v>9695.9997036277509</v>
          </cell>
        </row>
        <row r="64">
          <cell r="B64">
            <v>56</v>
          </cell>
          <cell r="C64">
            <v>4.037372650923827E-3</v>
          </cell>
          <cell r="D64">
            <v>0.78039215686274466</v>
          </cell>
          <cell r="E64">
            <v>3.1507339511131025E-3</v>
          </cell>
          <cell r="F64">
            <v>9617.3085229057124</v>
          </cell>
          <cell r="G64">
            <v>0.96499999999999997</v>
          </cell>
          <cell r="H64">
            <v>3.8960646081414928E-3</v>
          </cell>
          <cell r="I64">
            <v>9522.4703513786426</v>
          </cell>
          <cell r="J64">
            <v>0.93</v>
          </cell>
          <cell r="K64">
            <v>3.7547565653591594E-3</v>
          </cell>
          <cell r="L64">
            <v>9541.2975069482327</v>
          </cell>
          <cell r="M64">
            <v>0.92500000000000004</v>
          </cell>
          <cell r="N64">
            <v>3.73456970210454E-3</v>
          </cell>
          <cell r="O64">
            <v>9539.2265583976823</v>
          </cell>
          <cell r="P64">
            <v>0.7530784313725486</v>
          </cell>
          <cell r="Q64">
            <v>3.0404582628241437E-3</v>
          </cell>
          <cell r="R64">
            <v>9628.2511543301534</v>
          </cell>
          <cell r="S64">
            <v>0.72576470588235253</v>
          </cell>
          <cell r="T64">
            <v>2.9301825745351854E-3</v>
          </cell>
          <cell r="U64">
            <v>9642.1771232438805</v>
          </cell>
          <cell r="V64">
            <v>0.72186274509803883</v>
          </cell>
          <cell r="W64">
            <v>2.9144289047796199E-3</v>
          </cell>
          <cell r="X64">
            <v>9640.7715880881478</v>
          </cell>
          <cell r="Y64">
            <v>0.89744999999999997</v>
          </cell>
          <cell r="Z64">
            <v>3.6233400855715885E-3</v>
          </cell>
          <cell r="AA64">
            <v>9554.8105978273325</v>
          </cell>
          <cell r="AB64">
            <v>0.892625</v>
          </cell>
          <cell r="AC64">
            <v>3.6038597625308809E-3</v>
          </cell>
          <cell r="AD64">
            <v>9552.809286956297</v>
          </cell>
          <cell r="AE64">
            <v>0.86025000000000007</v>
          </cell>
          <cell r="AF64">
            <v>3.4731498229572224E-3</v>
          </cell>
          <cell r="AG64">
            <v>9570.276562851901</v>
          </cell>
          <cell r="AH64">
            <v>0.70036294117647024</v>
          </cell>
          <cell r="AI64">
            <v>2.8276261844264539E-3</v>
          </cell>
          <cell r="AJ64">
            <v>9652.2744808658626</v>
          </cell>
          <cell r="AK64">
            <v>0.69659754901960746</v>
          </cell>
          <cell r="AL64">
            <v>2.8124238931123333E-3</v>
          </cell>
          <cell r="AM64">
            <v>9650.9167055288435</v>
          </cell>
          <cell r="AN64">
            <v>0.6713323529411761</v>
          </cell>
          <cell r="AO64">
            <v>2.7104188814450463E-3</v>
          </cell>
          <cell r="AP64">
            <v>9663.8266850457821</v>
          </cell>
          <cell r="AQ64">
            <v>0.83014125000000005</v>
          </cell>
          <cell r="AR64">
            <v>3.3515895791537196E-3</v>
          </cell>
          <cell r="AS64">
            <v>9582.8118724339492</v>
          </cell>
          <cell r="AT64">
            <v>0.64783572058823502</v>
          </cell>
          <cell r="AU64">
            <v>2.6155542205944702E-3</v>
          </cell>
          <cell r="AV64">
            <v>9673.1864188604031</v>
          </cell>
        </row>
        <row r="65">
          <cell r="B65">
            <v>57</v>
          </cell>
          <cell r="C65">
            <v>4.4441341880264431E-3</v>
          </cell>
          <cell r="D65">
            <v>0.78382352941176425</v>
          </cell>
          <cell r="E65">
            <v>3.4834169444383717E-3</v>
          </cell>
          <cell r="F65">
            <v>9587.0069424242647</v>
          </cell>
          <cell r="G65">
            <v>0.96499999999999997</v>
          </cell>
          <cell r="H65">
            <v>4.2885894914455177E-3</v>
          </cell>
          <cell r="I65">
            <v>9485.3701916605587</v>
          </cell>
          <cell r="J65">
            <v>0.93</v>
          </cell>
          <cell r="K65">
            <v>4.1330447948645923E-3</v>
          </cell>
          <cell r="L65">
            <v>9505.4722574919742</v>
          </cell>
          <cell r="M65">
            <v>0.92500000000000004</v>
          </cell>
          <cell r="N65">
            <v>4.11082412392446E-3</v>
          </cell>
          <cell r="O65">
            <v>9503.6016519111799</v>
          </cell>
          <cell r="P65">
            <v>0.75638970588235244</v>
          </cell>
          <cell r="Q65">
            <v>3.3614973513830283E-3</v>
          </cell>
          <cell r="R65">
            <v>9598.9768585514248</v>
          </cell>
          <cell r="S65">
            <v>0.72895588235294084</v>
          </cell>
          <cell r="T65">
            <v>3.2395777583276862E-3</v>
          </cell>
          <cell r="U65">
            <v>9613.9237838567697</v>
          </cell>
          <cell r="V65">
            <v>0.72503676470588196</v>
          </cell>
          <cell r="W65">
            <v>3.2221606736054943E-3</v>
          </cell>
          <cell r="X65">
            <v>9612.6742447074448</v>
          </cell>
          <cell r="Y65">
            <v>0.89744999999999997</v>
          </cell>
          <cell r="Z65">
            <v>3.9883882270443311E-3</v>
          </cell>
          <cell r="AA65">
            <v>9520.1902695781791</v>
          </cell>
          <cell r="AB65">
            <v>0.892625</v>
          </cell>
          <cell r="AC65">
            <v>3.9669452795871038E-3</v>
          </cell>
          <cell r="AD65">
            <v>9518.3823019479041</v>
          </cell>
          <cell r="AE65">
            <v>0.86025000000000007</v>
          </cell>
          <cell r="AF65">
            <v>3.8230664352497481E-3</v>
          </cell>
          <cell r="AG65">
            <v>9537.037558501981</v>
          </cell>
          <cell r="AH65">
            <v>0.70344242647058786</v>
          </cell>
          <cell r="AI65">
            <v>3.1261925367862169E-3</v>
          </cell>
          <cell r="AJ65">
            <v>9624.9814568044949</v>
          </cell>
          <cell r="AK65">
            <v>0.69966047794117603</v>
          </cell>
          <cell r="AL65">
            <v>3.1093850500293015E-3</v>
          </cell>
          <cell r="AM65">
            <v>9623.7742367957781</v>
          </cell>
          <cell r="AN65">
            <v>0.67428419117647032</v>
          </cell>
          <cell r="AO65">
            <v>2.9966094264531097E-3</v>
          </cell>
          <cell r="AP65">
            <v>9637.6336667316209</v>
          </cell>
          <cell r="AQ65">
            <v>0.83014125000000005</v>
          </cell>
          <cell r="AR65">
            <v>3.6892591100160066E-3</v>
          </cell>
          <cell r="AS65">
            <v>9550.6942200233098</v>
          </cell>
          <cell r="AT65">
            <v>0.65068424448529383</v>
          </cell>
          <cell r="AU65">
            <v>2.8917280965272507E-3</v>
          </cell>
          <cell r="AV65">
            <v>9647.8856752959564</v>
          </cell>
        </row>
        <row r="66">
          <cell r="B66">
            <v>58</v>
          </cell>
          <cell r="C66">
            <v>4.8792974947715791E-3</v>
          </cell>
          <cell r="D66">
            <v>0.78725490196078385</v>
          </cell>
          <cell r="E66">
            <v>3.8412508708838976E-3</v>
          </cell>
          <cell r="F66">
            <v>9553.6113999945755</v>
          </cell>
          <cell r="G66">
            <v>0.96499999999999997</v>
          </cell>
          <cell r="H66">
            <v>4.7085220824545733E-3</v>
          </cell>
          <cell r="I66">
            <v>9444.6913327341335</v>
          </cell>
          <cell r="J66">
            <v>0.93</v>
          </cell>
          <cell r="K66">
            <v>4.5377466701375692E-3</v>
          </cell>
          <cell r="L66">
            <v>9466.1857148554172</v>
          </cell>
          <cell r="M66">
            <v>0.92500000000000004</v>
          </cell>
          <cell r="N66">
            <v>4.5133501826637107E-3</v>
          </cell>
          <cell r="O66">
            <v>9464.5340169763349</v>
          </cell>
          <cell r="P66">
            <v>0.75970098039215639</v>
          </cell>
          <cell r="Q66">
            <v>3.7068070904029611E-3</v>
          </cell>
          <cell r="R66">
            <v>9566.7099232654164</v>
          </cell>
          <cell r="S66">
            <v>0.73214705882352904</v>
          </cell>
          <cell r="T66">
            <v>3.5723633099220254E-3</v>
          </cell>
          <cell r="U66">
            <v>9582.778730196329</v>
          </cell>
          <cell r="V66">
            <v>0.7282107843137251</v>
          </cell>
          <cell r="W66">
            <v>3.5531570555676056E-3</v>
          </cell>
          <cell r="X66">
            <v>9581.7006637879676</v>
          </cell>
          <cell r="Y66">
            <v>0.89744999999999997</v>
          </cell>
          <cell r="Z66">
            <v>4.3789255366827535E-3</v>
          </cell>
          <cell r="AA66">
            <v>9482.2200547877728</v>
          </cell>
          <cell r="AB66">
            <v>0.892625</v>
          </cell>
          <cell r="AC66">
            <v>4.355382926270481E-3</v>
          </cell>
          <cell r="AD66">
            <v>9480.6234002058864</v>
          </cell>
          <cell r="AE66">
            <v>0.86025000000000007</v>
          </cell>
          <cell r="AF66">
            <v>4.1974156698772512E-3</v>
          </cell>
          <cell r="AG66">
            <v>9500.5768303203549</v>
          </cell>
          <cell r="AH66">
            <v>0.70652191176470547</v>
          </cell>
          <cell r="AI66">
            <v>3.447330594074754E-3</v>
          </cell>
          <cell r="AJ66">
            <v>9594.8919116075267</v>
          </cell>
          <cell r="AK66">
            <v>0.7027234068627447</v>
          </cell>
          <cell r="AL66">
            <v>3.4287965586227392E-3</v>
          </cell>
          <cell r="AM66">
            <v>9593.8502170590273</v>
          </cell>
          <cell r="AN66">
            <v>0.67723602941176442</v>
          </cell>
          <cell r="AO66">
            <v>3.3044360616778738E-3</v>
          </cell>
          <cell r="AP66">
            <v>9608.753442837191</v>
          </cell>
          <cell r="AQ66">
            <v>0.83014125000000005</v>
          </cell>
          <cell r="AR66">
            <v>4.0505061214315477E-3</v>
          </cell>
          <cell r="AS66">
            <v>9515.4592343651111</v>
          </cell>
          <cell r="AT66">
            <v>0.65353276838235264</v>
          </cell>
          <cell r="AU66">
            <v>3.1887807995191479E-3</v>
          </cell>
          <cell r="AV66">
            <v>9619.9866132166208</v>
          </cell>
        </row>
        <row r="67">
          <cell r="B67">
            <v>59</v>
          </cell>
          <cell r="C67">
            <v>5.3580575272485003E-3</v>
          </cell>
          <cell r="D67">
            <v>0.79068627450980344</v>
          </cell>
          <cell r="E67">
            <v>4.236542544829326E-3</v>
          </cell>
          <cell r="F67">
            <v>9516.9135818842606</v>
          </cell>
          <cell r="G67">
            <v>0.96499999999999997</v>
          </cell>
          <cell r="H67">
            <v>5.1705255137948023E-3</v>
          </cell>
          <cell r="I67">
            <v>9400.220795031988</v>
          </cell>
          <cell r="J67">
            <v>0.93</v>
          </cell>
          <cell r="K67">
            <v>4.9829935003411052E-3</v>
          </cell>
          <cell r="L67">
            <v>9423.2305621489286</v>
          </cell>
          <cell r="M67">
            <v>0.92500000000000004</v>
          </cell>
          <cell r="N67">
            <v>4.9562032127048634E-3</v>
          </cell>
          <cell r="O67">
            <v>9421.8172606419866</v>
          </cell>
          <cell r="P67">
            <v>0.76301225490196034</v>
          </cell>
          <cell r="Q67">
            <v>4.0882635557602997E-3</v>
          </cell>
          <cell r="R67">
            <v>9531.2479750900275</v>
          </cell>
          <cell r="S67">
            <v>0.73533823529411724</v>
          </cell>
          <cell r="T67">
            <v>3.9399845666912734E-3</v>
          </cell>
          <cell r="U67">
            <v>9548.5455630534743</v>
          </cell>
          <cell r="V67">
            <v>0.73138480392156824</v>
          </cell>
          <cell r="W67">
            <v>3.9188018539671274E-3</v>
          </cell>
          <cell r="X67">
            <v>9547.655376470093</v>
          </cell>
          <cell r="Y67">
            <v>0.89744999999999997</v>
          </cell>
          <cell r="Z67">
            <v>4.8085887278291667E-3</v>
          </cell>
          <cell r="AA67">
            <v>9440.6981192454168</v>
          </cell>
          <cell r="AB67">
            <v>0.892625</v>
          </cell>
          <cell r="AC67">
            <v>4.7827361002601926E-3</v>
          </cell>
          <cell r="AD67">
            <v>9439.3316549182291</v>
          </cell>
          <cell r="AE67">
            <v>0.86025000000000007</v>
          </cell>
          <cell r="AF67">
            <v>4.6092689878155227E-3</v>
          </cell>
          <cell r="AG67">
            <v>9460.6989602598951</v>
          </cell>
          <cell r="AH67">
            <v>0.70960139705882319</v>
          </cell>
          <cell r="AI67">
            <v>3.8020851068570794E-3</v>
          </cell>
          <cell r="AJ67">
            <v>9561.815147173802</v>
          </cell>
          <cell r="AK67">
            <v>0.70578633578431338</v>
          </cell>
          <cell r="AL67">
            <v>3.7816437890782779E-3</v>
          </cell>
          <cell r="AM67">
            <v>9560.9548564508332</v>
          </cell>
          <cell r="AN67">
            <v>0.68018786764705852</v>
          </cell>
          <cell r="AO67">
            <v>3.6444857241894287E-3</v>
          </cell>
          <cell r="AP67">
            <v>9577.001931452909</v>
          </cell>
          <cell r="AQ67">
            <v>0.83014125000000005</v>
          </cell>
          <cell r="AR67">
            <v>4.4479445732419796E-3</v>
          </cell>
          <cell r="AS67">
            <v>9476.9168084880821</v>
          </cell>
          <cell r="AT67">
            <v>0.65638129227941144</v>
          </cell>
          <cell r="AU67">
            <v>3.5169287238427985E-3</v>
          </cell>
          <cell r="AV67">
            <v>9589.3105846127655</v>
          </cell>
        </row>
        <row r="68">
          <cell r="B68">
            <v>60</v>
          </cell>
          <cell r="C68">
            <v>5.9315898510077627E-3</v>
          </cell>
          <cell r="D68">
            <v>0.79411764705882304</v>
          </cell>
          <cell r="E68">
            <v>4.710380175800279E-3</v>
          </cell>
          <cell r="F68">
            <v>9476.5947725991446</v>
          </cell>
          <cell r="G68">
            <v>0.96499999999999997</v>
          </cell>
          <cell r="H68">
            <v>5.723984206222491E-3</v>
          </cell>
          <cell r="I68">
            <v>9351.6167135759697</v>
          </cell>
          <cell r="J68">
            <v>0.94</v>
          </cell>
          <cell r="K68">
            <v>5.5756944599472964E-3</v>
          </cell>
          <cell r="L68">
            <v>9376.2746655055253</v>
          </cell>
          <cell r="M68">
            <v>0.92500000000000004</v>
          </cell>
          <cell r="N68">
            <v>5.4867206121821804E-3</v>
          </cell>
          <cell r="O68">
            <v>9375.1208196652751</v>
          </cell>
          <cell r="P68">
            <v>0.76632352941176418</v>
          </cell>
          <cell r="Q68">
            <v>4.5455168696472694E-3</v>
          </cell>
          <cell r="R68">
            <v>9492.2817213525523</v>
          </cell>
          <cell r="S68">
            <v>0.74647058823529366</v>
          </cell>
          <cell r="T68">
            <v>4.4277573652522625E-3</v>
          </cell>
          <cell r="U68">
            <v>9510.9244409006951</v>
          </cell>
          <cell r="V68">
            <v>0.73455882352941138</v>
          </cell>
          <cell r="W68">
            <v>4.357101662615259E-3</v>
          </cell>
          <cell r="X68">
            <v>9510.2400068797433</v>
          </cell>
          <cell r="Y68">
            <v>0.90709999999999991</v>
          </cell>
          <cell r="Z68">
            <v>5.3805451538491414E-3</v>
          </cell>
          <cell r="AA68">
            <v>9395.3016846863757</v>
          </cell>
          <cell r="AB68">
            <v>0.892625</v>
          </cell>
          <cell r="AC68">
            <v>5.2946853907558039E-3</v>
          </cell>
          <cell r="AD68">
            <v>9394.1858226499226</v>
          </cell>
          <cell r="AE68">
            <v>0.86949999999999994</v>
          </cell>
          <cell r="AF68">
            <v>5.1575173754512494E-3</v>
          </cell>
          <cell r="AG68">
            <v>9417.0920539393101</v>
          </cell>
          <cell r="AH68">
            <v>0.7203441176470583</v>
          </cell>
          <cell r="AI68">
            <v>4.2727858574684325E-3</v>
          </cell>
          <cell r="AJ68">
            <v>9525.4603122082117</v>
          </cell>
          <cell r="AK68">
            <v>0.70884926470588194</v>
          </cell>
          <cell r="AL68">
            <v>4.2046031044237243E-3</v>
          </cell>
          <cell r="AM68">
            <v>9524.7987309002783</v>
          </cell>
          <cell r="AN68">
            <v>0.6904852941176467</v>
          </cell>
          <cell r="AO68">
            <v>4.0956755628583433E-3</v>
          </cell>
          <cell r="AP68">
            <v>9542.0986846331944</v>
          </cell>
          <cell r="AQ68">
            <v>0.83906749999999997</v>
          </cell>
          <cell r="AR68">
            <v>4.977004267310456E-3</v>
          </cell>
          <cell r="AS68">
            <v>9434.7640077987016</v>
          </cell>
          <cell r="AT68">
            <v>0.66631830882352894</v>
          </cell>
          <cell r="AU68">
            <v>3.9523269181583002E-3</v>
          </cell>
          <cell r="AV68">
            <v>9555.5856627758913</v>
          </cell>
        </row>
        <row r="69">
          <cell r="B69">
            <v>61</v>
          </cell>
          <cell r="C69">
            <v>6.5430646686829522E-3</v>
          </cell>
          <cell r="D69">
            <v>0.79754901960784264</v>
          </cell>
          <cell r="E69">
            <v>5.2184148117388023E-3</v>
          </cell>
          <cell r="F69">
            <v>9431.9564084482008</v>
          </cell>
          <cell r="G69">
            <v>0.96499999999999997</v>
          </cell>
          <cell r="H69">
            <v>6.3140574052790487E-3</v>
          </cell>
          <cell r="I69">
            <v>9298.0882072048153</v>
          </cell>
          <cell r="J69">
            <v>0.94</v>
          </cell>
          <cell r="K69">
            <v>6.1504807885619751E-3</v>
          </cell>
          <cell r="L69">
            <v>9323.9954227981216</v>
          </cell>
          <cell r="M69">
            <v>0.92500000000000004</v>
          </cell>
          <cell r="N69">
            <v>6.0523348185317315E-3</v>
          </cell>
          <cell r="O69">
            <v>9323.6821510223199</v>
          </cell>
          <cell r="P69">
            <v>0.76963480392156813</v>
          </cell>
          <cell r="Q69">
            <v>5.0357702933279437E-3</v>
          </cell>
          <cell r="R69">
            <v>9449.1343946566994</v>
          </cell>
          <cell r="S69">
            <v>0.74969607843137198</v>
          </cell>
          <cell r="T69">
            <v>4.9053099230344736E-3</v>
          </cell>
          <cell r="U69">
            <v>9468.8123751571402</v>
          </cell>
          <cell r="V69">
            <v>0.73773284313725451</v>
          </cell>
          <cell r="W69">
            <v>4.8270337008583927E-3</v>
          </cell>
          <cell r="X69">
            <v>9468.802924333897</v>
          </cell>
          <cell r="Y69">
            <v>0.90709999999999991</v>
          </cell>
          <cell r="Z69">
            <v>5.9352139609623053E-3</v>
          </cell>
          <cell r="AA69">
            <v>9344.7498397378858</v>
          </cell>
          <cell r="AB69">
            <v>0.892625</v>
          </cell>
          <cell r="AC69">
            <v>5.8405030998831204E-3</v>
          </cell>
          <cell r="AD69">
            <v>9344.4465642166924</v>
          </cell>
          <cell r="AE69">
            <v>0.86949999999999994</v>
          </cell>
          <cell r="AF69">
            <v>5.6891947294198265E-3</v>
          </cell>
          <cell r="AG69">
            <v>9368.5232380448942</v>
          </cell>
          <cell r="AH69">
            <v>0.72345671568627401</v>
          </cell>
          <cell r="AI69">
            <v>4.7336240757282671E-3</v>
          </cell>
          <cell r="AJ69">
            <v>9484.7600601003305</v>
          </cell>
          <cell r="AK69">
            <v>0.71191219362745051</v>
          </cell>
          <cell r="AL69">
            <v>4.6580875213283485E-3</v>
          </cell>
          <cell r="AM69">
            <v>9484.750732587323</v>
          </cell>
          <cell r="AN69">
            <v>0.69346887254901912</v>
          </cell>
          <cell r="AO69">
            <v>4.5374116788068882E-3</v>
          </cell>
          <cell r="AP69">
            <v>9503.0173442321593</v>
          </cell>
          <cell r="AQ69">
            <v>0.83906749999999997</v>
          </cell>
          <cell r="AR69">
            <v>5.4900729138901332E-3</v>
          </cell>
          <cell r="AS69">
            <v>9387.8071470708201</v>
          </cell>
          <cell r="AT69">
            <v>0.66919746200980346</v>
          </cell>
          <cell r="AU69">
            <v>4.3786022700486472E-3</v>
          </cell>
          <cell r="AV69">
            <v>9517.8188643421345</v>
          </cell>
        </row>
        <row r="70">
          <cell r="B70">
            <v>62</v>
          </cell>
          <cell r="C70">
            <v>7.1513665980163701E-3</v>
          </cell>
          <cell r="D70">
            <v>0.80098039215686223</v>
          </cell>
          <cell r="E70">
            <v>5.7281044221366376E-3</v>
          </cell>
          <cell r="F70">
            <v>9382.7365474226808</v>
          </cell>
          <cell r="G70">
            <v>0.96499999999999997</v>
          </cell>
          <cell r="H70">
            <v>6.9010687670857966E-3</v>
          </cell>
          <cell r="I70">
            <v>9239.3795445051765</v>
          </cell>
          <cell r="J70">
            <v>0.94</v>
          </cell>
          <cell r="K70">
            <v>6.7222846021353878E-3</v>
          </cell>
          <cell r="L70">
            <v>9266.6483680775618</v>
          </cell>
          <cell r="M70">
            <v>0.92500000000000004</v>
          </cell>
          <cell r="N70">
            <v>6.6150141031651429E-3</v>
          </cell>
          <cell r="O70">
            <v>9267.2521049027655</v>
          </cell>
          <cell r="P70">
            <v>0.77294607843137197</v>
          </cell>
          <cell r="Q70">
            <v>5.5276207673618551E-3</v>
          </cell>
          <cell r="R70">
            <v>9401.550724374425</v>
          </cell>
          <cell r="S70">
            <v>0.75292156862745041</v>
          </cell>
          <cell r="T70">
            <v>5.3844181568084388E-3</v>
          </cell>
          <cell r="U70">
            <v>9422.3649158539301</v>
          </cell>
          <cell r="V70">
            <v>0.74090686274509765</v>
          </cell>
          <cell r="W70">
            <v>5.2984965904763906E-3</v>
          </cell>
          <cell r="X70">
            <v>9423.096693511352</v>
          </cell>
          <cell r="Y70">
            <v>0.90709999999999991</v>
          </cell>
          <cell r="Z70">
            <v>6.4870046410606483E-3</v>
          </cell>
          <cell r="AA70">
            <v>9289.2867500273733</v>
          </cell>
          <cell r="AB70">
            <v>0.892625</v>
          </cell>
          <cell r="AC70">
            <v>6.3834886095543624E-3</v>
          </cell>
          <cell r="AD70">
            <v>9289.8702950916922</v>
          </cell>
          <cell r="AE70">
            <v>0.86949999999999994</v>
          </cell>
          <cell r="AF70">
            <v>6.2181132569752336E-3</v>
          </cell>
          <cell r="AG70">
            <v>9315.2238850165613</v>
          </cell>
          <cell r="AH70">
            <v>0.72656931372548961</v>
          </cell>
          <cell r="AI70">
            <v>5.1959635213201429E-3</v>
          </cell>
          <cell r="AJ70">
            <v>9439.8627715273342</v>
          </cell>
          <cell r="AK70">
            <v>0.71497512254901907</v>
          </cell>
          <cell r="AL70">
            <v>5.1130492098097162E-3</v>
          </cell>
          <cell r="AM70">
            <v>9440.5699335569479</v>
          </cell>
          <cell r="AN70">
            <v>0.69645245098039166</v>
          </cell>
          <cell r="AO70">
            <v>4.9805867950478066E-3</v>
          </cell>
          <cell r="AP70">
            <v>9459.8982423505367</v>
          </cell>
          <cell r="AQ70">
            <v>0.83906749999999997</v>
          </cell>
          <cell r="AR70">
            <v>6.0004792929811007E-3</v>
          </cell>
          <cell r="AS70">
            <v>9336.2674013318629</v>
          </cell>
          <cell r="AT70">
            <v>0.67207661519607786</v>
          </cell>
          <cell r="AU70">
            <v>4.8062662572211324E-3</v>
          </cell>
          <cell r="AV70">
            <v>9476.1441210568137</v>
          </cell>
        </row>
        <row r="71">
          <cell r="B71">
            <v>63</v>
          </cell>
          <cell r="C71">
            <v>7.8212100524993194E-3</v>
          </cell>
          <cell r="D71">
            <v>0.80441176470588183</v>
          </cell>
          <cell r="E71">
            <v>6.2914733804663604E-3</v>
          </cell>
          <cell r="F71">
            <v>9328.9912527136457</v>
          </cell>
          <cell r="G71">
            <v>0.96499999999999997</v>
          </cell>
          <cell r="H71">
            <v>7.5474677006618432E-3</v>
          </cell>
          <cell r="I71">
            <v>9175.6179509033391</v>
          </cell>
          <cell r="J71">
            <v>0.94</v>
          </cell>
          <cell r="K71">
            <v>7.35193744934936E-3</v>
          </cell>
          <cell r="L71">
            <v>9204.3553204394302</v>
          </cell>
          <cell r="M71">
            <v>0.92500000000000004</v>
          </cell>
          <cell r="N71">
            <v>7.2346192985618708E-3</v>
          </cell>
          <cell r="O71">
            <v>9205.9491015312469</v>
          </cell>
          <cell r="P71">
            <v>0.77625735294117593</v>
          </cell>
          <cell r="Q71">
            <v>6.0712718121500369E-3</v>
          </cell>
          <cell r="R71">
            <v>9349.5825173449666</v>
          </cell>
          <cell r="S71">
            <v>0.75614705882352884</v>
          </cell>
          <cell r="T71">
            <v>5.913984977638378E-3</v>
          </cell>
          <cell r="U71">
            <v>9371.6309631209315</v>
          </cell>
          <cell r="V71">
            <v>0.74408088235294068</v>
          </cell>
          <cell r="W71">
            <v>5.8196128769313835E-3</v>
          </cell>
          <cell r="X71">
            <v>9373.1684478090519</v>
          </cell>
          <cell r="Y71">
            <v>0.90709999999999991</v>
          </cell>
          <cell r="Z71">
            <v>7.0946196386221317E-3</v>
          </cell>
          <cell r="AA71">
            <v>9229.0271037678031</v>
          </cell>
          <cell r="AB71">
            <v>0.892625</v>
          </cell>
          <cell r="AC71">
            <v>6.9814076231122053E-3</v>
          </cell>
          <cell r="AD71">
            <v>9230.5685138787358</v>
          </cell>
          <cell r="AE71">
            <v>0.86949999999999994</v>
          </cell>
          <cell r="AF71">
            <v>6.8005421406481577E-3</v>
          </cell>
          <cell r="AG71">
            <v>9257.3007678854483</v>
          </cell>
          <cell r="AH71">
            <v>0.72968191176470532</v>
          </cell>
          <cell r="AI71">
            <v>5.7069955034210343E-3</v>
          </cell>
          <cell r="AJ71">
            <v>9390.8135889202094</v>
          </cell>
          <cell r="AK71">
            <v>0.71803805147058775</v>
          </cell>
          <cell r="AL71">
            <v>5.615926426238785E-3</v>
          </cell>
          <cell r="AM71">
            <v>9392.2998349180216</v>
          </cell>
          <cell r="AN71">
            <v>0.69943602941176419</v>
          </cell>
          <cell r="AO71">
            <v>5.4704361043154993E-3</v>
          </cell>
          <cell r="AP71">
            <v>9412.7823980821904</v>
          </cell>
          <cell r="AQ71">
            <v>0.83906749999999997</v>
          </cell>
          <cell r="AR71">
            <v>6.5625231657254722E-3</v>
          </cell>
          <cell r="AS71">
            <v>9280.245322116436</v>
          </cell>
          <cell r="AT71">
            <v>0.67495576838235249</v>
          </cell>
          <cell r="AU71">
            <v>5.2789708406644573E-3</v>
          </cell>
          <cell r="AV71">
            <v>9430.5992493192134</v>
          </cell>
        </row>
        <row r="72">
          <cell r="B72">
            <v>64</v>
          </cell>
          <cell r="C72">
            <v>8.5338714325377749E-3</v>
          </cell>
          <cell r="D72">
            <v>0.80784313725490142</v>
          </cell>
          <cell r="E72">
            <v>6.8940294709912957E-3</v>
          </cell>
          <cell r="F72">
            <v>9270.2981525805953</v>
          </cell>
          <cell r="G72">
            <v>0.96499999999999997</v>
          </cell>
          <cell r="H72">
            <v>8.2351859323989522E-3</v>
          </cell>
          <cell r="I72">
            <v>9106.3652707852834</v>
          </cell>
          <cell r="J72">
            <v>0.94</v>
          </cell>
          <cell r="K72">
            <v>8.0218391465855087E-3</v>
          </cell>
          <cell r="L72">
            <v>9136.6854758619738</v>
          </cell>
          <cell r="M72">
            <v>0.92500000000000004</v>
          </cell>
          <cell r="N72">
            <v>7.8938310750974426E-3</v>
          </cell>
          <cell r="O72">
            <v>9139.3475644997307</v>
          </cell>
          <cell r="P72">
            <v>0.77956862745097988</v>
          </cell>
          <cell r="Q72">
            <v>6.6527384395066004E-3</v>
          </cell>
          <cell r="R72">
            <v>9292.8186605520386</v>
          </cell>
          <cell r="S72">
            <v>0.75937254901960727</v>
          </cell>
          <cell r="T72">
            <v>6.4803877027318178E-3</v>
          </cell>
          <cell r="U72">
            <v>9316.2072783890635</v>
          </cell>
          <cell r="V72">
            <v>0.74725490196078381</v>
          </cell>
          <cell r="W72">
            <v>6.3769772606669488E-3</v>
          </cell>
          <cell r="X72">
            <v>9318.6202360125353</v>
          </cell>
          <cell r="Y72">
            <v>0.90709999999999991</v>
          </cell>
          <cell r="Z72">
            <v>7.7410747764550146E-3</v>
          </cell>
          <cell r="AA72">
            <v>9163.5506668320359</v>
          </cell>
          <cell r="AB72">
            <v>0.892625</v>
          </cell>
          <cell r="AC72">
            <v>7.6175469874690312E-3</v>
          </cell>
          <cell r="AD72">
            <v>9166.1261524902839</v>
          </cell>
          <cell r="AE72">
            <v>0.86949999999999994</v>
          </cell>
          <cell r="AF72">
            <v>7.4202012105915949E-3</v>
          </cell>
          <cell r="AG72">
            <v>9194.3461039047888</v>
          </cell>
          <cell r="AH72">
            <v>0.73279450980392102</v>
          </cell>
          <cell r="AI72">
            <v>6.2535741331362039E-3</v>
          </cell>
          <cell r="AJ72">
            <v>9337.2202579947771</v>
          </cell>
          <cell r="AK72">
            <v>0.72110098039215642</v>
          </cell>
          <cell r="AL72">
            <v>6.1537830565436061E-3</v>
          </cell>
          <cell r="AM72">
            <v>9339.5533700719479</v>
          </cell>
          <cell r="AN72">
            <v>0.70241960784313673</v>
          </cell>
          <cell r="AO72">
            <v>5.9943586250269312E-3</v>
          </cell>
          <cell r="AP72">
            <v>9361.2903734096562</v>
          </cell>
          <cell r="AQ72">
            <v>0.83906749999999997</v>
          </cell>
          <cell r="AR72">
            <v>7.1604941682208894E-3</v>
          </cell>
          <cell r="AS72">
            <v>9219.3434972064315</v>
          </cell>
          <cell r="AT72">
            <v>0.67783492156862701</v>
          </cell>
          <cell r="AU72">
            <v>5.7845560731509893E-3</v>
          </cell>
          <cell r="AV72">
            <v>9380.8153908720651</v>
          </cell>
        </row>
        <row r="73">
          <cell r="B73">
            <v>65</v>
          </cell>
          <cell r="C73">
            <v>9.3270144658107648E-3</v>
          </cell>
          <cell r="D73">
            <v>0.81127450980392102</v>
          </cell>
          <cell r="E73">
            <v>7.5667690886847081E-3</v>
          </cell>
          <cell r="F73">
            <v>9206.3884439118283</v>
          </cell>
          <cell r="G73">
            <v>0.96499999999999997</v>
          </cell>
          <cell r="H73">
            <v>9.0005689595073872E-3</v>
          </cell>
          <cell r="I73">
            <v>9031.3726596120268</v>
          </cell>
          <cell r="J73">
            <v>0.94</v>
          </cell>
          <cell r="K73">
            <v>8.7673935978621175E-3</v>
          </cell>
          <cell r="L73">
            <v>9063.3924546416656</v>
          </cell>
          <cell r="M73">
            <v>0.92500000000000004</v>
          </cell>
          <cell r="N73">
            <v>8.6274883808749574E-3</v>
          </cell>
          <cell r="O73">
            <v>9067.2030986889658</v>
          </cell>
          <cell r="P73">
            <v>0.78287990196078372</v>
          </cell>
          <cell r="Q73">
            <v>7.3019321705807428E-3</v>
          </cell>
          <cell r="R73">
            <v>9230.9959686376187</v>
          </cell>
          <cell r="S73">
            <v>0.7625980392156857</v>
          </cell>
          <cell r="T73">
            <v>7.112762943363625E-3</v>
          </cell>
          <cell r="U73">
            <v>9255.8346433060906</v>
          </cell>
          <cell r="V73">
            <v>0.75042892156862695</v>
          </cell>
          <cell r="W73">
            <v>6.9992614070333555E-3</v>
          </cell>
          <cell r="X73">
            <v>9259.1956066666917</v>
          </cell>
          <cell r="Y73">
            <v>0.90709999999999991</v>
          </cell>
          <cell r="Z73">
            <v>8.4605348219369443E-3</v>
          </cell>
          <cell r="AA73">
            <v>9092.6149359022547</v>
          </cell>
          <cell r="AB73">
            <v>0.892625</v>
          </cell>
          <cell r="AC73">
            <v>8.3255262875443336E-3</v>
          </cell>
          <cell r="AD73">
            <v>9096.3027558306203</v>
          </cell>
          <cell r="AE73">
            <v>0.86949999999999994</v>
          </cell>
          <cell r="AF73">
            <v>8.1098390780224589E-3</v>
          </cell>
          <cell r="AG73">
            <v>9126.1222058139956</v>
          </cell>
          <cell r="AH73">
            <v>0.73590710784313662</v>
          </cell>
          <cell r="AI73">
            <v>6.8638162403458977E-3</v>
          </cell>
          <cell r="AJ73">
            <v>9278.8292589139855</v>
          </cell>
          <cell r="AK73">
            <v>0.72416390931372498</v>
          </cell>
          <cell r="AL73">
            <v>6.7542872577871877E-3</v>
          </cell>
          <cell r="AM73">
            <v>9282.0797847875147</v>
          </cell>
          <cell r="AN73">
            <v>0.70540318627450926</v>
          </cell>
          <cell r="AO73">
            <v>6.5793057226113533E-3</v>
          </cell>
          <cell r="AP73">
            <v>9305.1754417184256</v>
          </cell>
          <cell r="AQ73">
            <v>0.83906749999999997</v>
          </cell>
          <cell r="AR73">
            <v>7.8259947102916737E-3</v>
          </cell>
          <cell r="AS73">
            <v>9153.3284418598596</v>
          </cell>
          <cell r="AT73">
            <v>0.68071407475490142</v>
          </cell>
          <cell r="AU73">
            <v>6.3490300223199561E-3</v>
          </cell>
          <cell r="AV73">
            <v>9326.551538231688</v>
          </cell>
        </row>
        <row r="74">
          <cell r="B74">
            <v>66</v>
          </cell>
          <cell r="C74">
            <v>1.029172790487186E-2</v>
          </cell>
          <cell r="D74">
            <v>0.81470588235294061</v>
          </cell>
          <cell r="E74">
            <v>8.3847312636750101E-3</v>
          </cell>
          <cell r="F74">
            <v>9136.7258284160125</v>
          </cell>
          <cell r="G74">
            <v>0.96499999999999997</v>
          </cell>
          <cell r="H74">
            <v>9.931517428201345E-3</v>
          </cell>
          <cell r="I74">
            <v>8950.0851671901783</v>
          </cell>
          <cell r="J74">
            <v>0.94</v>
          </cell>
          <cell r="K74">
            <v>9.6742242305795489E-3</v>
          </cell>
          <cell r="L74">
            <v>8983.9301256599283</v>
          </cell>
          <cell r="M74">
            <v>0.92500000000000004</v>
          </cell>
          <cell r="N74">
            <v>9.5198483120064719E-3</v>
          </cell>
          <cell r="O74">
            <v>8988.9759093079938</v>
          </cell>
          <cell r="P74">
            <v>0.78619117647058767</v>
          </cell>
          <cell r="Q74">
            <v>8.091265669446384E-3</v>
          </cell>
          <cell r="R74">
            <v>9163.5918622077224</v>
          </cell>
          <cell r="S74">
            <v>0.76582352941176413</v>
          </cell>
          <cell r="T74">
            <v>7.8816473878545092E-3</v>
          </cell>
          <cell r="U74">
            <v>9190.0000856452825</v>
          </cell>
          <cell r="V74">
            <v>0.75360294117647009</v>
          </cell>
          <cell r="W74">
            <v>7.755876418899384E-3</v>
          </cell>
          <cell r="X74">
            <v>9194.3880761967775</v>
          </cell>
          <cell r="Y74">
            <v>0.90709999999999991</v>
          </cell>
          <cell r="Z74">
            <v>9.3356263825092635E-3</v>
          </cell>
          <cell r="AA74">
            <v>9015.6865506145896</v>
          </cell>
          <cell r="AB74">
            <v>0.892625</v>
          </cell>
          <cell r="AC74">
            <v>9.1866536210862444E-3</v>
          </cell>
          <cell r="AD74">
            <v>9020.5712481174905</v>
          </cell>
          <cell r="AE74">
            <v>0.86949999999999994</v>
          </cell>
          <cell r="AF74">
            <v>8.9486574132860812E-3</v>
          </cell>
          <cell r="AG74">
            <v>9052.1108233184768</v>
          </cell>
          <cell r="AH74">
            <v>0.73901970588235233</v>
          </cell>
          <cell r="AI74">
            <v>7.6057897292796002E-3</v>
          </cell>
          <cell r="AJ74">
            <v>9215.1410799552541</v>
          </cell>
          <cell r="AK74">
            <v>0.72722683823529366</v>
          </cell>
          <cell r="AL74">
            <v>7.484420744237906E-3</v>
          </cell>
          <cell r="AM74">
            <v>9219.3859515713611</v>
          </cell>
          <cell r="AN74">
            <v>0.7083867647058818</v>
          </cell>
          <cell r="AO74">
            <v>7.2905238337654206E-3</v>
          </cell>
          <cell r="AP74">
            <v>9243.9538476848247</v>
          </cell>
          <cell r="AQ74">
            <v>0.83906749999999997</v>
          </cell>
          <cell r="AR74">
            <v>8.6354544038210693E-3</v>
          </cell>
          <cell r="AS74">
            <v>9081.6945418923024</v>
          </cell>
          <cell r="AT74">
            <v>0.68359322794117594</v>
          </cell>
          <cell r="AU74">
            <v>7.0353554995836306E-3</v>
          </cell>
          <cell r="AV74">
            <v>9267.336982510742</v>
          </cell>
        </row>
        <row r="75">
          <cell r="B75">
            <v>67</v>
          </cell>
          <cell r="C75">
            <v>1.1327928670082347E-2</v>
          </cell>
          <cell r="D75">
            <v>0.81813725490196021</v>
          </cell>
          <cell r="E75">
            <v>9.2678004658663833E-3</v>
          </cell>
          <cell r="F75">
            <v>9060.1168377148661</v>
          </cell>
          <cell r="G75">
            <v>0.96499999999999997</v>
          </cell>
          <cell r="H75">
            <v>1.0931451166629464E-2</v>
          </cell>
          <cell r="I75">
            <v>8861.197240368343</v>
          </cell>
          <cell r="J75">
            <v>0.94</v>
          </cell>
          <cell r="K75">
            <v>1.0648252949877405E-2</v>
          </cell>
          <cell r="L75">
            <v>8897.0175711524353</v>
          </cell>
          <cell r="M75">
            <v>0.92500000000000004</v>
          </cell>
          <cell r="N75">
            <v>1.0478334019826171E-2</v>
          </cell>
          <cell r="O75">
            <v>8903.402222171102</v>
          </cell>
          <cell r="P75">
            <v>0.78950245098039162</v>
          </cell>
          <cell r="Q75">
            <v>8.9434274495610606E-3</v>
          </cell>
          <cell r="R75">
            <v>9089.4468059642222</v>
          </cell>
          <cell r="S75">
            <v>0.76904901960784255</v>
          </cell>
          <cell r="T75">
            <v>8.7117324379144007E-3</v>
          </cell>
          <cell r="U75">
            <v>9117.5677454758734</v>
          </cell>
          <cell r="V75">
            <v>0.75677696078431322</v>
          </cell>
          <cell r="W75">
            <v>8.5727154309264055E-3</v>
          </cell>
          <cell r="X75">
            <v>9123.0775385303932</v>
          </cell>
          <cell r="Y75">
            <v>0.90709999999999991</v>
          </cell>
          <cell r="Z75">
            <v>1.0275564096631695E-2</v>
          </cell>
          <cell r="AA75">
            <v>8931.5194693962385</v>
          </cell>
          <cell r="AB75">
            <v>0.892625</v>
          </cell>
          <cell r="AC75">
            <v>1.0111592329132255E-2</v>
          </cell>
          <cell r="AD75">
            <v>8937.7023845967051</v>
          </cell>
          <cell r="AE75">
            <v>0.86949999999999994</v>
          </cell>
          <cell r="AF75">
            <v>9.8496339786365988E-3</v>
          </cell>
          <cell r="AG75">
            <v>8971.1065846934998</v>
          </cell>
          <cell r="AH75">
            <v>0.74213230392156804</v>
          </cell>
          <cell r="AI75">
            <v>8.4068218025873959E-3</v>
          </cell>
          <cell r="AJ75">
            <v>9145.0526545754674</v>
          </cell>
          <cell r="AK75">
            <v>0.73028976715686234</v>
          </cell>
          <cell r="AL75">
            <v>8.2726703908439815E-3</v>
          </cell>
          <cell r="AM75">
            <v>9150.3841881062854</v>
          </cell>
          <cell r="AN75">
            <v>0.71137034313725445</v>
          </cell>
          <cell r="AO75">
            <v>8.0583525050708215E-3</v>
          </cell>
          <cell r="AP75">
            <v>9176.5605818400509</v>
          </cell>
          <cell r="AQ75">
            <v>0.83906749999999997</v>
          </cell>
          <cell r="AR75">
            <v>9.5048967893843189E-3</v>
          </cell>
          <cell r="AS75">
            <v>9003.26998276636</v>
          </cell>
          <cell r="AT75">
            <v>0.68647238112745046</v>
          </cell>
          <cell r="AU75">
            <v>7.7763101673933412E-3</v>
          </cell>
          <cell r="AV75">
            <v>9202.1379723043392</v>
          </cell>
        </row>
        <row r="76">
          <cell r="B76">
            <v>68</v>
          </cell>
          <cell r="C76">
            <v>1.2436676479947104E-2</v>
          </cell>
          <cell r="D76">
            <v>0.8215686274509798</v>
          </cell>
          <cell r="E76">
            <v>1.0217583225682024E-2</v>
          </cell>
          <cell r="F76">
            <v>8976.1494826654889</v>
          </cell>
          <cell r="G76">
            <v>0.96499999999999997</v>
          </cell>
          <cell r="H76">
            <v>1.2001392803148955E-2</v>
          </cell>
          <cell r="I76">
            <v>8764.3314954573852</v>
          </cell>
          <cell r="J76">
            <v>0.94</v>
          </cell>
          <cell r="K76">
            <v>1.1690475891150277E-2</v>
          </cell>
          <cell r="L76">
            <v>8802.2798775553001</v>
          </cell>
          <cell r="M76">
            <v>0.92500000000000004</v>
          </cell>
          <cell r="N76">
            <v>1.1503925743951071E-2</v>
          </cell>
          <cell r="O76">
            <v>8810.1093997743319</v>
          </cell>
          <cell r="P76">
            <v>0.79281372549019546</v>
          </cell>
          <cell r="Q76">
            <v>9.859967812783154E-3</v>
          </cell>
          <cell r="R76">
            <v>9008.1559978984369</v>
          </cell>
          <cell r="S76">
            <v>0.77227450980392098</v>
          </cell>
          <cell r="T76">
            <v>9.6045282321411025E-3</v>
          </cell>
          <cell r="U76">
            <v>9038.1379347927286</v>
          </cell>
          <cell r="V76">
            <v>0.75995098039215636</v>
          </cell>
          <cell r="W76">
            <v>9.4512644837558731E-3</v>
          </cell>
          <cell r="X76">
            <v>9044.8679909382954</v>
          </cell>
          <cell r="Y76">
            <v>0.90709999999999991</v>
          </cell>
          <cell r="Z76">
            <v>1.1281309234960017E-2</v>
          </cell>
          <cell r="AA76">
            <v>8839.7430686081443</v>
          </cell>
          <cell r="AB76">
            <v>0.892625</v>
          </cell>
          <cell r="AC76">
            <v>1.1101288342912784E-2</v>
          </cell>
          <cell r="AD76">
            <v>8847.3279817245493</v>
          </cell>
          <cell r="AE76">
            <v>0.86949999999999994</v>
          </cell>
          <cell r="AF76">
            <v>1.0813690199314005E-2</v>
          </cell>
          <cell r="AG76">
            <v>8882.7444684509319</v>
          </cell>
          <cell r="AH76">
            <v>0.74524490196078375</v>
          </cell>
          <cell r="AI76">
            <v>9.2683697440161649E-3</v>
          </cell>
          <cell r="AJ76">
            <v>9068.1718265331729</v>
          </cell>
          <cell r="AK76">
            <v>0.73335269607843079</v>
          </cell>
          <cell r="AL76">
            <v>9.1204702268244172E-3</v>
          </cell>
          <cell r="AM76">
            <v>9074.6860757684917</v>
          </cell>
          <cell r="AN76">
            <v>0.71435392156862698</v>
          </cell>
          <cell r="AO76">
            <v>8.8841886147305212E-3</v>
          </cell>
          <cell r="AP76">
            <v>9102.6126218874469</v>
          </cell>
          <cell r="AQ76">
            <v>0.83906749999999997</v>
          </cell>
          <cell r="AR76">
            <v>1.0435211042338017E-2</v>
          </cell>
          <cell r="AS76">
            <v>8917.694830813205</v>
          </cell>
          <cell r="AT76">
            <v>0.68935153431372498</v>
          </cell>
          <cell r="AU76">
            <v>8.5732420132149517E-3</v>
          </cell>
          <cell r="AV76">
            <v>9130.5792932285531</v>
          </cell>
        </row>
        <row r="77">
          <cell r="B77">
            <v>69</v>
          </cell>
          <cell r="C77">
            <v>1.3688458054638895E-2</v>
          </cell>
          <cell r="D77">
            <v>0.8249999999999994</v>
          </cell>
          <cell r="E77">
            <v>1.1292977895077079E-2</v>
          </cell>
          <cell r="F77">
            <v>8884.4349282801923</v>
          </cell>
          <cell r="G77">
            <v>0.96499999999999997</v>
          </cell>
          <cell r="H77">
            <v>1.3209362022726533E-2</v>
          </cell>
          <cell r="I77">
            <v>8659.1473105233908</v>
          </cell>
          <cell r="J77">
            <v>0.94</v>
          </cell>
          <cell r="K77">
            <v>1.286715057136056E-2</v>
          </cell>
          <cell r="L77">
            <v>8699.3770368595833</v>
          </cell>
          <cell r="M77">
            <v>0.92500000000000004</v>
          </cell>
          <cell r="N77">
            <v>1.2661823700540979E-2</v>
          </cell>
          <cell r="O77">
            <v>8708.7585554432426</v>
          </cell>
          <cell r="P77">
            <v>0.79612499999999942</v>
          </cell>
          <cell r="Q77">
            <v>1.0897723668749382E-2</v>
          </cell>
          <cell r="R77">
            <v>8919.3358697066287</v>
          </cell>
          <cell r="S77">
            <v>0.77549999999999941</v>
          </cell>
          <cell r="T77">
            <v>1.0615399221372454E-2</v>
          </cell>
          <cell r="U77">
            <v>8951.3308838320263</v>
          </cell>
          <cell r="V77">
            <v>0.7631249999999995</v>
          </cell>
          <cell r="W77">
            <v>1.04460045529463E-2</v>
          </cell>
          <cell r="X77">
            <v>8959.3825513352804</v>
          </cell>
          <cell r="Y77">
            <v>0.90709999999999991</v>
          </cell>
          <cell r="Z77">
            <v>1.241680030136294E-2</v>
          </cell>
          <cell r="AA77">
            <v>8740.019193493581</v>
          </cell>
          <cell r="AB77">
            <v>0.892625</v>
          </cell>
          <cell r="AC77">
            <v>1.2218659871022044E-2</v>
          </cell>
          <cell r="AD77">
            <v>8749.1112427351036</v>
          </cell>
          <cell r="AE77">
            <v>0.86949999999999994</v>
          </cell>
          <cell r="AF77">
            <v>1.1902114278508518E-2</v>
          </cell>
          <cell r="AG77">
            <v>8786.6892216494343</v>
          </cell>
          <cell r="AH77">
            <v>0.74835749999999945</v>
          </cell>
          <cell r="AI77">
            <v>1.0243860248624418E-2</v>
          </cell>
          <cell r="AJ77">
            <v>8984.1246571425927</v>
          </cell>
          <cell r="AK77">
            <v>0.73641562499999946</v>
          </cell>
          <cell r="AL77">
            <v>1.0080394393593178E-2</v>
          </cell>
          <cell r="AM77">
            <v>8991.9206715966666</v>
          </cell>
          <cell r="AN77">
            <v>0.71733749999999952</v>
          </cell>
          <cell r="AO77">
            <v>9.8192442797695213E-3</v>
          </cell>
          <cell r="AP77">
            <v>9021.743294467773</v>
          </cell>
          <cell r="AQ77">
            <v>0.83906749999999997</v>
          </cell>
          <cell r="AR77">
            <v>1.148554027876072E-2</v>
          </cell>
          <cell r="AS77">
            <v>8824.6368032425016</v>
          </cell>
          <cell r="AT77">
            <v>0.6922306874999995</v>
          </cell>
          <cell r="AU77">
            <v>9.4755707299775879E-3</v>
          </cell>
          <cell r="AV77">
            <v>9052.3006272268558</v>
          </cell>
        </row>
        <row r="78">
          <cell r="B78">
            <v>70</v>
          </cell>
          <cell r="C78">
            <v>1.510407900896754E-2</v>
          </cell>
          <cell r="D78">
            <v>0.828431372549019</v>
          </cell>
          <cell r="E78">
            <v>1.2512692904487805E-2</v>
          </cell>
          <cell r="F78">
            <v>8784.1032010248728</v>
          </cell>
          <cell r="G78">
            <v>0.96499999999999997</v>
          </cell>
          <cell r="H78">
            <v>1.4575436243653676E-2</v>
          </cell>
          <cell r="I78">
            <v>8544.7654988905688</v>
          </cell>
          <cell r="J78">
            <v>0.95</v>
          </cell>
          <cell r="K78">
            <v>1.4348875058519162E-2</v>
          </cell>
          <cell r="L78">
            <v>8587.4408426492737</v>
          </cell>
          <cell r="M78">
            <v>0.92500000000000004</v>
          </cell>
          <cell r="N78">
            <v>1.3971273083294974E-2</v>
          </cell>
          <cell r="O78">
            <v>8598.4897899636417</v>
          </cell>
          <cell r="P78">
            <v>0.79943627450980326</v>
          </cell>
          <cell r="Q78">
            <v>1.2074748652830732E-2</v>
          </cell>
          <cell r="R78">
            <v>8822.1354120898013</v>
          </cell>
          <cell r="S78">
            <v>0.78700980392156805</v>
          </cell>
          <cell r="T78">
            <v>1.1887058259263415E-2</v>
          </cell>
          <cell r="U78">
            <v>8856.3089329375489</v>
          </cell>
          <cell r="V78">
            <v>0.76629901960784264</v>
          </cell>
          <cell r="W78">
            <v>1.1574240936651221E-2</v>
          </cell>
          <cell r="X78">
            <v>8865.7928004124442</v>
          </cell>
          <cell r="Y78">
            <v>0.91674999999999995</v>
          </cell>
          <cell r="Z78">
            <v>1.3846664431470991E-2</v>
          </cell>
          <cell r="AA78">
            <v>8631.4961205378913</v>
          </cell>
          <cell r="AB78">
            <v>0.892625</v>
          </cell>
          <cell r="AC78">
            <v>1.348227852537965E-2</v>
          </cell>
          <cell r="AD78">
            <v>8642.2088282863897</v>
          </cell>
          <cell r="AE78">
            <v>0.87875000000000003</v>
          </cell>
          <cell r="AF78">
            <v>1.3272709429130227E-2</v>
          </cell>
          <cell r="AG78">
            <v>8682.1090424036229</v>
          </cell>
          <cell r="AH78">
            <v>0.75946446078431307</v>
          </cell>
          <cell r="AI78">
            <v>1.1471011220189195E-2</v>
          </cell>
          <cell r="AJ78">
            <v>8892.0925396986022</v>
          </cell>
          <cell r="AK78">
            <v>0.73947855392156803</v>
          </cell>
          <cell r="AL78">
            <v>1.1169142503868426E-2</v>
          </cell>
          <cell r="AM78">
            <v>8901.2785648710687</v>
          </cell>
          <cell r="AN78">
            <v>0.72798406862745046</v>
          </cell>
          <cell r="AO78">
            <v>1.0995528889818659E-2</v>
          </cell>
          <cell r="AP78">
            <v>8933.1565932300218</v>
          </cell>
          <cell r="AQ78">
            <v>0.84799374999999999</v>
          </cell>
          <cell r="AR78">
            <v>1.2808164599110668E-2</v>
          </cell>
          <cell r="AS78">
            <v>8723.281081793426</v>
          </cell>
          <cell r="AT78">
            <v>0.70250462622548959</v>
          </cell>
          <cell r="AU78">
            <v>1.0610685378675004E-2</v>
          </cell>
          <cell r="AV78">
            <v>8966.5249123645463</v>
          </cell>
        </row>
        <row r="79">
          <cell r="B79">
            <v>71</v>
          </cell>
          <cell r="C79">
            <v>1.6729591655486604E-2</v>
          </cell>
          <cell r="D79">
            <v>0.83186274509803859</v>
          </cell>
          <cell r="E79">
            <v>1.3916724038902326E-2</v>
          </cell>
          <cell r="F79">
            <v>8674.1904152291208</v>
          </cell>
          <cell r="G79">
            <v>0.96499999999999997</v>
          </cell>
          <cell r="H79">
            <v>1.6144055947544571E-2</v>
          </cell>
          <cell r="I79">
            <v>8420.2218141445173</v>
          </cell>
          <cell r="J79">
            <v>0.95</v>
          </cell>
          <cell r="K79">
            <v>1.5893112072712275E-2</v>
          </cell>
          <cell r="L79">
            <v>8464.220726925676</v>
          </cell>
          <cell r="M79">
            <v>0.92500000000000004</v>
          </cell>
          <cell r="N79">
            <v>1.547487228132511E-2</v>
          </cell>
          <cell r="O79">
            <v>8478.3579410041366</v>
          </cell>
          <cell r="P79">
            <v>0.80274754901960721</v>
          </cell>
          <cell r="Q79">
            <v>1.3429638697540745E-2</v>
          </cell>
          <cell r="R79">
            <v>8715.6103444075798</v>
          </cell>
          <cell r="S79">
            <v>0.7902696078431366</v>
          </cell>
          <cell r="T79">
            <v>1.3220887836957209E-2</v>
          </cell>
          <cell r="U79">
            <v>8751.0334726896854</v>
          </cell>
          <cell r="V79">
            <v>0.76947303921568577</v>
          </cell>
          <cell r="W79">
            <v>1.2872969735984653E-2</v>
          </cell>
          <cell r="X79">
            <v>8763.1779784460432</v>
          </cell>
          <cell r="Y79">
            <v>0.91674999999999995</v>
          </cell>
          <cell r="Z79">
            <v>1.5336853150167343E-2</v>
          </cell>
          <cell r="AA79">
            <v>8511.9786902152591</v>
          </cell>
          <cell r="AB79">
            <v>0.892625</v>
          </cell>
          <cell r="AC79">
            <v>1.493325175147873E-2</v>
          </cell>
          <cell r="AD79">
            <v>8525.6921617889384</v>
          </cell>
          <cell r="AE79">
            <v>0.87875000000000003</v>
          </cell>
          <cell r="AF79">
            <v>1.4701128667258855E-2</v>
          </cell>
          <cell r="AG79">
            <v>8566.8739318517746</v>
          </cell>
          <cell r="AH79">
            <v>0.76261017156862676</v>
          </cell>
          <cell r="AI79">
            <v>1.2758156762663706E-2</v>
          </cell>
          <cell r="AJ79">
            <v>8790.0912464047578</v>
          </cell>
          <cell r="AK79">
            <v>0.7425414828431367</v>
          </cell>
          <cell r="AL79">
            <v>1.2422415795225189E-2</v>
          </cell>
          <cell r="AM79">
            <v>8801.8589161133932</v>
          </cell>
          <cell r="AN79">
            <v>0.73099938725490143</v>
          </cell>
          <cell r="AO79">
            <v>1.222932124918542E-2</v>
          </cell>
          <cell r="AP79">
            <v>8834.9318118318861</v>
          </cell>
          <cell r="AQ79">
            <v>0.84799374999999999</v>
          </cell>
          <cell r="AR79">
            <v>1.4186589163904794E-2</v>
          </cell>
          <cell r="AS79">
            <v>8611.5518618535079</v>
          </cell>
          <cell r="AT79">
            <v>0.70541440870097982</v>
          </cell>
          <cell r="AU79">
            <v>1.1801295005463929E-2</v>
          </cell>
          <cell r="AV79">
            <v>8871.3839375793941</v>
          </cell>
        </row>
        <row r="80">
          <cell r="B80">
            <v>72</v>
          </cell>
          <cell r="C80">
            <v>1.8608772373443178E-2</v>
          </cell>
          <cell r="D80">
            <v>0.83529411764705819</v>
          </cell>
          <cell r="E80">
            <v>1.5543798100170172E-2</v>
          </cell>
          <cell r="F80">
            <v>8553.4741009594854</v>
          </cell>
          <cell r="G80">
            <v>0.96499999999999997</v>
          </cell>
          <cell r="H80">
            <v>1.7957465340372666E-2</v>
          </cell>
          <cell r="I80">
            <v>8284.2852820862336</v>
          </cell>
          <cell r="J80">
            <v>0.95</v>
          </cell>
          <cell r="K80">
            <v>1.7678333754771017E-2</v>
          </cell>
          <cell r="L80">
            <v>8329.6979183044714</v>
          </cell>
          <cell r="M80">
            <v>0.92500000000000004</v>
          </cell>
          <cell r="N80">
            <v>1.7213114445434941E-2</v>
          </cell>
          <cell r="O80">
            <v>8347.1564347117383</v>
          </cell>
          <cell r="P80">
            <v>0.80605882352941116</v>
          </cell>
          <cell r="Q80">
            <v>1.4999765166664217E-2</v>
          </cell>
          <cell r="R80">
            <v>8598.5628464536367</v>
          </cell>
          <cell r="S80">
            <v>0.79352941176470526</v>
          </cell>
          <cell r="T80">
            <v>1.4766608195161663E-2</v>
          </cell>
          <cell r="U80">
            <v>8635.3370406897975</v>
          </cell>
          <cell r="V80">
            <v>0.77264705882352891</v>
          </cell>
          <cell r="W80">
            <v>1.4378013242657412E-2</v>
          </cell>
          <cell r="X80">
            <v>8650.369853538461</v>
          </cell>
          <cell r="Y80">
            <v>0.91674999999999995</v>
          </cell>
          <cell r="Z80">
            <v>1.7059592073354033E-2</v>
          </cell>
          <cell r="AA80">
            <v>8381.4317230260749</v>
          </cell>
          <cell r="AB80">
            <v>0.892625</v>
          </cell>
          <cell r="AC80">
            <v>1.6610655439844718E-2</v>
          </cell>
          <cell r="AD80">
            <v>8398.3758543813346</v>
          </cell>
          <cell r="AE80">
            <v>0.87875000000000003</v>
          </cell>
          <cell r="AF80">
            <v>1.6352458723163193E-2</v>
          </cell>
          <cell r="AG80">
            <v>8440.9312159034362</v>
          </cell>
          <cell r="AH80">
            <v>0.76575588235294056</v>
          </cell>
          <cell r="AI80">
            <v>1.4249776908331005E-2</v>
          </cell>
          <cell r="AJ80">
            <v>8677.9458843250086</v>
          </cell>
          <cell r="AK80">
            <v>0.74560441176470538</v>
          </cell>
          <cell r="AL80">
            <v>1.3874782779164402E-2</v>
          </cell>
          <cell r="AM80">
            <v>8692.5185648865227</v>
          </cell>
          <cell r="AN80">
            <v>0.7340147058823524</v>
          </cell>
          <cell r="AO80">
            <v>1.3659112580524539E-2</v>
          </cell>
          <cell r="AP80">
            <v>8726.8865924903457</v>
          </cell>
          <cell r="AQ80">
            <v>0.84799374999999999</v>
          </cell>
          <cell r="AR80">
            <v>1.5780122667852482E-2</v>
          </cell>
          <cell r="AS80">
            <v>8489.3833135257319</v>
          </cell>
          <cell r="AT80">
            <v>0.70832419117647005</v>
          </cell>
          <cell r="AU80">
            <v>1.318104364020618E-2</v>
          </cell>
          <cell r="AV80">
            <v>8766.6901186252853</v>
          </cell>
        </row>
        <row r="81">
          <cell r="B81">
            <v>73</v>
          </cell>
          <cell r="C81">
            <v>2.0782537970551834E-2</v>
          </cell>
          <cell r="D81">
            <v>0.83872549019607778</v>
          </cell>
          <cell r="E81">
            <v>1.7430844346869687E-2</v>
          </cell>
          <cell r="F81">
            <v>8420.5206264791377</v>
          </cell>
          <cell r="G81">
            <v>0.96499999999999997</v>
          </cell>
          <cell r="H81">
            <v>2.0055149141582518E-2</v>
          </cell>
          <cell r="I81">
            <v>8135.5205162634102</v>
          </cell>
          <cell r="J81">
            <v>0.95</v>
          </cell>
          <cell r="K81">
            <v>1.974341107202424E-2</v>
          </cell>
          <cell r="L81">
            <v>8182.4427384282635</v>
          </cell>
          <cell r="M81">
            <v>0.92500000000000004</v>
          </cell>
          <cell r="N81">
            <v>1.9223847622760446E-2</v>
          </cell>
          <cell r="O81">
            <v>8203.4758757070958</v>
          </cell>
          <cell r="P81">
            <v>0.809370098039215</v>
          </cell>
          <cell r="Q81">
            <v>1.6820764794729246E-2</v>
          </cell>
          <cell r="R81">
            <v>8469.586422986029</v>
          </cell>
          <cell r="S81">
            <v>0.79678921568627381</v>
          </cell>
          <cell r="T81">
            <v>1.65593021295262E-2</v>
          </cell>
          <cell r="U81">
            <v>8507.822401976764</v>
          </cell>
          <cell r="V81">
            <v>0.77582107843137194</v>
          </cell>
          <cell r="W81">
            <v>1.612353102085446E-2</v>
          </cell>
          <cell r="X81">
            <v>8525.9947212304014</v>
          </cell>
          <cell r="Y81">
            <v>0.91674999999999995</v>
          </cell>
          <cell r="Z81">
            <v>1.9052391684503393E-2</v>
          </cell>
          <cell r="AA81">
            <v>8238.4479168405815</v>
          </cell>
          <cell r="AB81">
            <v>0.892625</v>
          </cell>
          <cell r="AC81">
            <v>1.8551012955963831E-2</v>
          </cell>
          <cell r="AD81">
            <v>8258.8733268098949</v>
          </cell>
          <cell r="AE81">
            <v>0.87875000000000003</v>
          </cell>
          <cell r="AF81">
            <v>1.8262655241622426E-2</v>
          </cell>
          <cell r="AG81">
            <v>8302.9012366103161</v>
          </cell>
          <cell r="AH81">
            <v>0.76890159313725426</v>
          </cell>
          <cell r="AI81">
            <v>1.5979726554992784E-2</v>
          </cell>
          <cell r="AJ81">
            <v>8554.2870914508076</v>
          </cell>
          <cell r="AK81">
            <v>0.74866734068627394</v>
          </cell>
          <cell r="AL81">
            <v>1.5559207435124553E-2</v>
          </cell>
          <cell r="AM81">
            <v>8571.9117579948688</v>
          </cell>
          <cell r="AN81">
            <v>0.73703002450980326</v>
          </cell>
          <cell r="AO81">
            <v>1.5317354469811735E-2</v>
          </cell>
          <cell r="AP81">
            <v>8607.6850660460495</v>
          </cell>
          <cell r="AQ81">
            <v>0.84799374999999999</v>
          </cell>
          <cell r="AR81">
            <v>1.7623462308165638E-2</v>
          </cell>
          <cell r="AS81">
            <v>8355.4198034638757</v>
          </cell>
          <cell r="AT81">
            <v>0.71123397365196017</v>
          </cell>
          <cell r="AU81">
            <v>1.4781247063368325E-2</v>
          </cell>
          <cell r="AV81">
            <v>8651.1359935915207</v>
          </cell>
        </row>
        <row r="82">
          <cell r="B82">
            <v>74</v>
          </cell>
          <cell r="C82">
            <v>2.3376030227926083E-2</v>
          </cell>
          <cell r="D82">
            <v>0.84215686274509738</v>
          </cell>
          <cell r="E82">
            <v>1.9686284280184794E-2</v>
          </cell>
          <cell r="F82">
            <v>8273.7438421193747</v>
          </cell>
          <cell r="G82">
            <v>0.96499999999999997</v>
          </cell>
          <cell r="H82">
            <v>2.2557869169948671E-2</v>
          </cell>
          <cell r="I82">
            <v>7972.361438965343</v>
          </cell>
          <cell r="J82">
            <v>0.95</v>
          </cell>
          <cell r="K82">
            <v>2.2207228716529779E-2</v>
          </cell>
          <cell r="L82">
            <v>8020.8934078701741</v>
          </cell>
          <cell r="M82">
            <v>0.92500000000000004</v>
          </cell>
          <cell r="N82">
            <v>2.1622827960831627E-2</v>
          </cell>
          <cell r="O82">
            <v>8045.7735054955119</v>
          </cell>
          <cell r="P82">
            <v>0.81268137254901895</v>
          </cell>
          <cell r="Q82">
            <v>1.8997264330378325E-2</v>
          </cell>
          <cell r="R82">
            <v>8327.1215018563489</v>
          </cell>
          <cell r="S82">
            <v>0.80004901960784247</v>
          </cell>
          <cell r="T82">
            <v>1.8701970066175553E-2</v>
          </cell>
          <cell r="U82">
            <v>8366.9388003580789</v>
          </cell>
          <cell r="V82">
            <v>0.77899509803921507</v>
          </cell>
          <cell r="W82">
            <v>1.8209812959170936E-2</v>
          </cell>
          <cell r="X82">
            <v>8388.5255808590009</v>
          </cell>
          <cell r="Y82">
            <v>0.91674999999999995</v>
          </cell>
          <cell r="Z82">
            <v>2.1429975711451235E-2</v>
          </cell>
          <cell r="AA82">
            <v>8081.4857802565539</v>
          </cell>
          <cell r="AB82">
            <v>0.892625</v>
          </cell>
          <cell r="AC82">
            <v>2.0866028982202519E-2</v>
          </cell>
          <cell r="AD82">
            <v>8105.6628607225803</v>
          </cell>
          <cell r="AE82">
            <v>0.87875000000000003</v>
          </cell>
          <cell r="AF82">
            <v>2.0541686562790047E-2</v>
          </cell>
          <cell r="AG82">
            <v>8151.268213820862</v>
          </cell>
          <cell r="AH82">
            <v>0.77204730392156795</v>
          </cell>
          <cell r="AI82">
            <v>1.8047401113859409E-2</v>
          </cell>
          <cell r="AJ82">
            <v>8417.5919228565181</v>
          </cell>
          <cell r="AK82">
            <v>0.75173026960784262</v>
          </cell>
          <cell r="AL82">
            <v>1.7572469505599955E-2</v>
          </cell>
          <cell r="AM82">
            <v>8438.5396048366438</v>
          </cell>
          <cell r="AN82">
            <v>0.74004534313725434</v>
          </cell>
          <cell r="AO82">
            <v>1.7299322311212388E-2</v>
          </cell>
          <cell r="AP82">
            <v>8475.8381027249179</v>
          </cell>
          <cell r="AQ82">
            <v>0.84799374999999999</v>
          </cell>
          <cell r="AR82">
            <v>1.9822727533092395E-2</v>
          </cell>
          <cell r="AS82">
            <v>8208.1683774886296</v>
          </cell>
          <cell r="AT82">
            <v>0.7141437561274504</v>
          </cell>
          <cell r="AU82">
            <v>1.6693846030319953E-2</v>
          </cell>
          <cell r="AV82">
            <v>8523.2614150914451</v>
          </cell>
        </row>
        <row r="83">
          <cell r="B83">
            <v>75</v>
          </cell>
          <cell r="C83">
            <v>2.6376876111296903E-2</v>
          </cell>
          <cell r="D83">
            <v>0.84558823529411697</v>
          </cell>
          <cell r="E83">
            <v>2.2303976123523098E-2</v>
          </cell>
          <cell r="F83">
            <v>8110.8645687819844</v>
          </cell>
          <cell r="G83">
            <v>0.96499999999999997</v>
          </cell>
          <cell r="H83">
            <v>2.5453685447401512E-2</v>
          </cell>
          <cell r="I83">
            <v>7792.5219526496194</v>
          </cell>
          <cell r="J83">
            <v>0.95</v>
          </cell>
          <cell r="K83">
            <v>2.5058032305732055E-2</v>
          </cell>
          <cell r="L83">
            <v>7842.771593450695</v>
          </cell>
          <cell r="M83">
            <v>0.92500000000000004</v>
          </cell>
          <cell r="N83">
            <v>2.4398610402949637E-2</v>
          </cell>
          <cell r="O83">
            <v>7871.801129174366</v>
          </cell>
          <cell r="P83">
            <v>0.81599264705882291</v>
          </cell>
          <cell r="Q83">
            <v>2.152333695919979E-2</v>
          </cell>
          <cell r="R83">
            <v>8168.9289735744069</v>
          </cell>
          <cell r="S83">
            <v>0.80330882352941113</v>
          </cell>
          <cell r="T83">
            <v>2.1188777317346943E-2</v>
          </cell>
          <cell r="U83">
            <v>8210.4605613682597</v>
          </cell>
          <cell r="V83">
            <v>0.78216911764705821</v>
          </cell>
          <cell r="W83">
            <v>2.0631177914258867E-2</v>
          </cell>
          <cell r="X83">
            <v>8235.7720990283378</v>
          </cell>
          <cell r="Y83">
            <v>0.91674999999999995</v>
          </cell>
          <cell r="Z83">
            <v>2.4181001175031434E-2</v>
          </cell>
          <cell r="AA83">
            <v>7908.2997362732176</v>
          </cell>
          <cell r="AB83">
            <v>0.892625</v>
          </cell>
          <cell r="AC83">
            <v>2.3544659038846397E-2</v>
          </cell>
          <cell r="AD83">
            <v>7936.529864550781</v>
          </cell>
          <cell r="AE83">
            <v>0.87875000000000003</v>
          </cell>
          <cell r="AF83">
            <v>2.3178679882802155E-2</v>
          </cell>
          <cell r="AG83">
            <v>7983.8274170833201</v>
          </cell>
          <cell r="AH83">
            <v>0.77519301470588176</v>
          </cell>
          <cell r="AI83">
            <v>2.0447170111239803E-2</v>
          </cell>
          <cell r="AJ83">
            <v>8265.6762650119435</v>
          </cell>
          <cell r="AK83">
            <v>0.75479319852941118</v>
          </cell>
          <cell r="AL83">
            <v>1.9909086687259808E-2</v>
          </cell>
          <cell r="AM83">
            <v>8290.2536249588538</v>
          </cell>
          <cell r="AN83">
            <v>0.74306066176470531</v>
          </cell>
          <cell r="AO83">
            <v>1.9599619018545924E-2</v>
          </cell>
          <cell r="AP83">
            <v>8329.2118475282259</v>
          </cell>
          <cell r="AQ83">
            <v>0.84799374999999999</v>
          </cell>
          <cell r="AR83">
            <v>2.2367426086904077E-2</v>
          </cell>
          <cell r="AS83">
            <v>8045.4600921959272</v>
          </cell>
          <cell r="AT83">
            <v>0.71705353860294063</v>
          </cell>
          <cell r="AU83">
            <v>1.8913632352896816E-2</v>
          </cell>
          <cell r="AV83">
            <v>8380.9754013517413</v>
          </cell>
        </row>
        <row r="84">
          <cell r="B84">
            <v>76</v>
          </cell>
          <cell r="C84">
            <v>2.9835967033827928E-2</v>
          </cell>
          <cell r="D84">
            <v>0.84901960784313657</v>
          </cell>
          <cell r="E84">
            <v>2.5331321030681336E-2</v>
          </cell>
          <cell r="F84">
            <v>7929.9600390987416</v>
          </cell>
          <cell r="G84">
            <v>0.96499999999999997</v>
          </cell>
          <cell r="H84">
            <v>2.8791708187643948E-2</v>
          </cell>
          <cell r="I84">
            <v>7594.1735500249042</v>
          </cell>
          <cell r="J84">
            <v>0.95</v>
          </cell>
          <cell r="K84">
            <v>2.8344168682136531E-2</v>
          </cell>
          <cell r="L84">
            <v>7646.2471694955302</v>
          </cell>
          <cell r="M84">
            <v>0.92500000000000004</v>
          </cell>
          <cell r="N84">
            <v>2.7598269506290834E-2</v>
          </cell>
          <cell r="O84">
            <v>7679.7401202541414</v>
          </cell>
          <cell r="P84">
            <v>0.81930392156862675</v>
          </cell>
          <cell r="Q84">
            <v>2.4444724794607488E-2</v>
          </cell>
          <cell r="R84">
            <v>7993.1063626803943</v>
          </cell>
          <cell r="S84">
            <v>0.80656862745097968</v>
          </cell>
          <cell r="T84">
            <v>2.4064754979147271E-2</v>
          </cell>
          <cell r="U84">
            <v>8036.4909408605681</v>
          </cell>
          <cell r="V84">
            <v>0.78534313725490135</v>
          </cell>
          <cell r="W84">
            <v>2.3431471953380238E-2</v>
          </cell>
          <cell r="X84">
            <v>8065.8584195919957</v>
          </cell>
          <cell r="Y84">
            <v>0.91674999999999995</v>
          </cell>
          <cell r="Z84">
            <v>2.7352122778261753E-2</v>
          </cell>
          <cell r="AA84">
            <v>7717.0691310578941</v>
          </cell>
          <cell r="AB84">
            <v>0.892625</v>
          </cell>
          <cell r="AC84">
            <v>2.6632330073570656E-2</v>
          </cell>
          <cell r="AD84">
            <v>7749.6669749383109</v>
          </cell>
          <cell r="AE84">
            <v>0.87875000000000003</v>
          </cell>
          <cell r="AF84">
            <v>2.6218356030976293E-2</v>
          </cell>
          <cell r="AG84">
            <v>7798.7728371432067</v>
          </cell>
          <cell r="AH84">
            <v>0.77833872549019534</v>
          </cell>
          <cell r="AI84">
            <v>2.3222488554877112E-2</v>
          </cell>
          <cell r="AJ84">
            <v>8096.6665763368073</v>
          </cell>
          <cell r="AK84">
            <v>0.75785612745097974</v>
          </cell>
          <cell r="AL84">
            <v>2.2611370435011928E-2</v>
          </cell>
          <cell r="AM84">
            <v>8125.2022468801788</v>
          </cell>
          <cell r="AN84">
            <v>0.74607598039215628</v>
          </cell>
          <cell r="AO84">
            <v>2.2259898355711228E-2</v>
          </cell>
          <cell r="AP84">
            <v>8165.9624685919134</v>
          </cell>
          <cell r="AQ84">
            <v>0.84799374999999999</v>
          </cell>
          <cell r="AR84">
            <v>2.5300713569892122E-2</v>
          </cell>
          <cell r="AS84">
            <v>7865.5038582485977</v>
          </cell>
          <cell r="AT84">
            <v>0.71996332107843075</v>
          </cell>
          <cell r="AU84">
            <v>2.1480801913261332E-2</v>
          </cell>
          <cell r="AV84">
            <v>8222.4607138519023</v>
          </cell>
        </row>
        <row r="85">
          <cell r="B85">
            <v>77</v>
          </cell>
          <cell r="C85">
            <v>3.3845824361568175E-2</v>
          </cell>
          <cell r="D85">
            <v>0.85245098039215617</v>
          </cell>
          <cell r="E85">
            <v>2.8851906159199515E-2</v>
          </cell>
          <cell r="F85">
            <v>7729.0836755878572</v>
          </cell>
          <cell r="G85">
            <v>0.96499999999999997</v>
          </cell>
          <cell r="H85">
            <v>3.2661220508913284E-2</v>
          </cell>
          <cell r="I85">
            <v>7375.5243212462628</v>
          </cell>
          <cell r="J85">
            <v>0.95</v>
          </cell>
          <cell r="K85">
            <v>3.2153533143489767E-2</v>
          </cell>
          <cell r="L85">
            <v>7429.5206499380402</v>
          </cell>
          <cell r="M85">
            <v>0.92500000000000004</v>
          </cell>
          <cell r="N85">
            <v>3.1307387534450566E-2</v>
          </cell>
          <cell r="O85">
            <v>7467.7925826770934</v>
          </cell>
          <cell r="P85">
            <v>0.8226151960784307</v>
          </cell>
          <cell r="Q85">
            <v>2.7842089443627531E-2</v>
          </cell>
          <cell r="R85">
            <v>7797.7170773906464</v>
          </cell>
          <cell r="S85">
            <v>0.80982843137254834</v>
          </cell>
          <cell r="T85">
            <v>2.7409310851239536E-2</v>
          </cell>
          <cell r="U85">
            <v>7843.0947554766217</v>
          </cell>
          <cell r="V85">
            <v>0.78851715686274448</v>
          </cell>
          <cell r="W85">
            <v>2.6688013197259552E-2</v>
          </cell>
          <cell r="X85">
            <v>7876.8634842533902</v>
          </cell>
          <cell r="Y85">
            <v>0.91674999999999995</v>
          </cell>
          <cell r="Z85">
            <v>3.1028159483467623E-2</v>
          </cell>
          <cell r="AA85">
            <v>7505.9909086968655</v>
          </cell>
          <cell r="AB85">
            <v>0.892625</v>
          </cell>
          <cell r="AC85">
            <v>3.0211628970744791E-2</v>
          </cell>
          <cell r="AD85">
            <v>7543.2752861015033</v>
          </cell>
          <cell r="AE85">
            <v>0.87875000000000003</v>
          </cell>
          <cell r="AF85">
            <v>2.9742018157728034E-2</v>
          </cell>
          <cell r="AG85">
            <v>7594.3018342942787</v>
          </cell>
          <cell r="AH85">
            <v>0.78148443627450914</v>
          </cell>
          <cell r="AI85">
            <v>2.6449984971446152E-2</v>
          </cell>
          <cell r="AJ85">
            <v>7908.6418294351697</v>
          </cell>
          <cell r="AK85">
            <v>0.76091905637254842</v>
          </cell>
          <cell r="AL85">
            <v>2.5753932735355468E-2</v>
          </cell>
          <cell r="AM85">
            <v>7941.4802890165802</v>
          </cell>
          <cell r="AN85">
            <v>0.74909129901960725</v>
          </cell>
          <cell r="AO85">
            <v>2.5353612537396573E-2</v>
          </cell>
          <cell r="AP85">
            <v>7984.1889740645047</v>
          </cell>
          <cell r="AQ85">
            <v>0.84799374999999999</v>
          </cell>
          <cell r="AR85">
            <v>2.8701047522207552E-2</v>
          </cell>
          <cell r="AS85">
            <v>7666.5009980481682</v>
          </cell>
          <cell r="AT85">
            <v>0.72287310355392098</v>
          </cell>
          <cell r="AU85">
            <v>2.4466236098587692E-2</v>
          </cell>
          <cell r="AV85">
            <v>8045.8356640180764</v>
          </cell>
        </row>
        <row r="86">
          <cell r="B86">
            <v>78</v>
          </cell>
          <cell r="C86">
            <v>3.8350744304229703E-2</v>
          </cell>
          <cell r="D86">
            <v>0.85588235294117576</v>
          </cell>
          <cell r="E86">
            <v>3.2823725272149509E-2</v>
          </cell>
          <cell r="F86">
            <v>7506.0848786831957</v>
          </cell>
          <cell r="G86">
            <v>0.96499999999999997</v>
          </cell>
          <cell r="H86">
            <v>3.7008468253581665E-2</v>
          </cell>
          <cell r="I86">
            <v>7134.6306950211856</v>
          </cell>
          <cell r="J86">
            <v>0.95</v>
          </cell>
          <cell r="K86">
            <v>3.6433207089018219E-2</v>
          </cell>
          <cell r="L86">
            <v>7190.6353114800158</v>
          </cell>
          <cell r="M86">
            <v>0.92500000000000004</v>
          </cell>
          <cell r="N86">
            <v>3.5474438481412476E-2</v>
          </cell>
          <cell r="O86">
            <v>7233.9955062643257</v>
          </cell>
          <cell r="P86">
            <v>0.82592647058823454</v>
          </cell>
          <cell r="Q86">
            <v>3.1674894887624275E-2</v>
          </cell>
          <cell r="R86">
            <v>7580.6123410658338</v>
          </cell>
          <cell r="S86">
            <v>0.81308823529411689</v>
          </cell>
          <cell r="T86">
            <v>3.1182539008542034E-2</v>
          </cell>
          <cell r="U86">
            <v>7628.1209332880362</v>
          </cell>
          <cell r="V86">
            <v>0.79169117647058762</v>
          </cell>
          <cell r="W86">
            <v>3.0361945876738301E-2</v>
          </cell>
          <cell r="X86">
            <v>7666.6456476326239</v>
          </cell>
          <cell r="Y86">
            <v>0.91674999999999995</v>
          </cell>
          <cell r="Z86">
            <v>3.5158044840902576E-2</v>
          </cell>
          <cell r="AA86">
            <v>7273.0938257003609</v>
          </cell>
          <cell r="AB86">
            <v>0.892625</v>
          </cell>
          <cell r="AC86">
            <v>3.4232833134563039E-2</v>
          </cell>
          <cell r="AD86">
            <v>7315.3806519336158</v>
          </cell>
          <cell r="AE86">
            <v>0.87875000000000003</v>
          </cell>
          <cell r="AF86">
            <v>3.3700716557341852E-2</v>
          </cell>
          <cell r="AG86">
            <v>7368.4319712434308</v>
          </cell>
          <cell r="AH86">
            <v>0.78463014705882272</v>
          </cell>
          <cell r="AI86">
            <v>3.009115014324306E-2</v>
          </cell>
          <cell r="AJ86">
            <v>7699.4583719020593</v>
          </cell>
          <cell r="AK86">
            <v>0.76398198529411698</v>
          </cell>
          <cell r="AL86">
            <v>2.9299277771052457E-2</v>
          </cell>
          <cell r="AM86">
            <v>7736.9559398340962</v>
          </cell>
          <cell r="AN86">
            <v>0.75210661764705811</v>
          </cell>
          <cell r="AO86">
            <v>2.8843848582901382E-2</v>
          </cell>
          <cell r="AP86">
            <v>7781.76094039072</v>
          </cell>
          <cell r="AQ86">
            <v>0.84799374999999999</v>
          </cell>
          <cell r="AR86">
            <v>3.2521191477834888E-2</v>
          </cell>
          <cell r="AS86">
            <v>7446.4643885741361</v>
          </cell>
          <cell r="AT86">
            <v>0.7257828860294111</v>
          </cell>
          <cell r="AU86">
            <v>2.7834313882499833E-2</v>
          </cell>
          <cell r="AV86">
            <v>7848.9843490517733</v>
          </cell>
        </row>
        <row r="87">
          <cell r="B87">
            <v>79</v>
          </cell>
          <cell r="C87">
            <v>4.3388157520468117E-2</v>
          </cell>
          <cell r="D87">
            <v>0.85931372549019536</v>
          </cell>
          <cell r="E87">
            <v>3.7284039281068895E-2</v>
          </cell>
          <cell r="F87">
            <v>7259.7072107558633</v>
          </cell>
          <cell r="G87">
            <v>0.96499999999999997</v>
          </cell>
          <cell r="H87">
            <v>4.1869572007251735E-2</v>
          </cell>
          <cell r="I87">
            <v>6870.588941443465</v>
          </cell>
          <cell r="J87">
            <v>0.95</v>
          </cell>
          <cell r="K87">
            <v>4.1218749644444712E-2</v>
          </cell>
          <cell r="L87">
            <v>6928.6574060752573</v>
          </cell>
          <cell r="M87">
            <v>0.92500000000000004</v>
          </cell>
          <cell r="N87">
            <v>4.0134045706433009E-2</v>
          </cell>
          <cell r="O87">
            <v>6977.3735777025377</v>
          </cell>
          <cell r="P87">
            <v>0.82923774509803849</v>
          </cell>
          <cell r="Q87">
            <v>3.597909790623148E-2</v>
          </cell>
          <cell r="R87">
            <v>7340.4972419787455</v>
          </cell>
          <cell r="S87">
            <v>0.81634803921568555</v>
          </cell>
          <cell r="T87">
            <v>3.5419837317015451E-2</v>
          </cell>
          <cell r="U87">
            <v>7390.2567547239059</v>
          </cell>
          <cell r="V87">
            <v>0.79486519607843076</v>
          </cell>
          <cell r="W87">
            <v>3.4487736334988729E-2</v>
          </cell>
          <cell r="X87">
            <v>7433.8713674230703</v>
          </cell>
          <cell r="Y87">
            <v>0.91674999999999995</v>
          </cell>
          <cell r="Z87">
            <v>3.9776093406889146E-2</v>
          </cell>
          <cell r="AA87">
            <v>7017.3860668442958</v>
          </cell>
          <cell r="AB87">
            <v>0.892625</v>
          </cell>
          <cell r="AC87">
            <v>3.8729354106707851E-2</v>
          </cell>
          <cell r="AD87">
            <v>7064.9544467601609</v>
          </cell>
          <cell r="AE87">
            <v>0.87875000000000003</v>
          </cell>
          <cell r="AF87">
            <v>3.8127343421111362E-2</v>
          </cell>
          <cell r="AG87">
            <v>7120.1105339084997</v>
          </cell>
          <cell r="AH87">
            <v>0.78777585784313653</v>
          </cell>
          <cell r="AI87">
            <v>3.4180143010919907E-2</v>
          </cell>
          <cell r="AJ87">
            <v>7467.772814011505</v>
          </cell>
          <cell r="AK87">
            <v>0.76704491421568566</v>
          </cell>
          <cell r="AL87">
            <v>3.3280665563264124E-2</v>
          </cell>
          <cell r="AM87">
            <v>7510.2687186505027</v>
          </cell>
          <cell r="AN87">
            <v>0.75512193627450919</v>
          </cell>
          <cell r="AO87">
            <v>3.2763349518239289E-2</v>
          </cell>
          <cell r="AP87">
            <v>7557.3050061177537</v>
          </cell>
          <cell r="AQ87">
            <v>0.84799374999999999</v>
          </cell>
          <cell r="AR87">
            <v>3.679288640137246E-2</v>
          </cell>
          <cell r="AS87">
            <v>7204.2964943604375</v>
          </cell>
          <cell r="AT87">
            <v>0.72869266850490133</v>
          </cell>
          <cell r="AU87">
            <v>3.1616632285100914E-2</v>
          </cell>
          <cell r="AV87">
            <v>7630.5132550214375</v>
          </cell>
        </row>
        <row r="88">
          <cell r="B88">
            <v>80</v>
          </cell>
          <cell r="C88">
            <v>4.8916406757983297E-2</v>
          </cell>
          <cell r="D88">
            <v>0.86274509803921495</v>
          </cell>
          <cell r="E88">
            <v>4.220239014414242E-2</v>
          </cell>
          <cell r="F88">
            <v>6989.0360019409827</v>
          </cell>
          <cell r="G88">
            <v>0.96499999999999997</v>
          </cell>
          <cell r="H88">
            <v>4.7204332521453882E-2</v>
          </cell>
          <cell r="I88">
            <v>6582.9203230274707</v>
          </cell>
          <cell r="J88">
            <v>0.95</v>
          </cell>
          <cell r="K88">
            <v>4.6470586420084128E-2</v>
          </cell>
          <cell r="L88">
            <v>6643.0668110821134</v>
          </cell>
          <cell r="M88">
            <v>0.92500000000000004</v>
          </cell>
          <cell r="N88">
            <v>4.5247676251134551E-2</v>
          </cell>
          <cell r="O88">
            <v>6697.3433476241662</v>
          </cell>
          <cell r="P88">
            <v>0.83254901960784244</v>
          </cell>
          <cell r="Q88">
            <v>4.0725306489097432E-2</v>
          </cell>
          <cell r="R88">
            <v>7076.3927730291707</v>
          </cell>
          <cell r="S88">
            <v>0.81960784313725421</v>
          </cell>
          <cell r="T88">
            <v>4.0092270636935295E-2</v>
          </cell>
          <cell r="U88">
            <v>7128.4950627406106</v>
          </cell>
          <cell r="V88">
            <v>0.7980392156862739</v>
          </cell>
          <cell r="W88">
            <v>3.9037210883331737E-2</v>
          </cell>
          <cell r="X88">
            <v>7177.4939717551615</v>
          </cell>
          <cell r="Y88">
            <v>0.91674999999999995</v>
          </cell>
          <cell r="Z88">
            <v>4.4844115895381183E-2</v>
          </cell>
          <cell r="AA88">
            <v>6738.2618631772948</v>
          </cell>
          <cell r="AB88">
            <v>0.892625</v>
          </cell>
          <cell r="AC88">
            <v>4.3664007582344844E-2</v>
          </cell>
          <cell r="AD88">
            <v>6791.3333242438266</v>
          </cell>
          <cell r="AE88">
            <v>0.87875000000000003</v>
          </cell>
          <cell r="AF88">
            <v>4.2985292438577821E-2</v>
          </cell>
          <cell r="AG88">
            <v>6848.6396343858978</v>
          </cell>
          <cell r="AH88">
            <v>0.79092156862745033</v>
          </cell>
          <cell r="AI88">
            <v>3.8689041164642564E-2</v>
          </cell>
          <cell r="AJ88">
            <v>7212.5232712555326</v>
          </cell>
          <cell r="AK88">
            <v>0.77010784313725433</v>
          </cell>
          <cell r="AL88">
            <v>3.7670908502415126E-2</v>
          </cell>
          <cell r="AM88">
            <v>7260.3219771348513</v>
          </cell>
          <cell r="AN88">
            <v>0.75813725490196016</v>
          </cell>
          <cell r="AO88">
            <v>3.708535033916515E-2</v>
          </cell>
          <cell r="AP88">
            <v>7309.7023807863779</v>
          </cell>
          <cell r="AQ88">
            <v>0.84799374999999999</v>
          </cell>
          <cell r="AR88">
            <v>4.1480807203227596E-2</v>
          </cell>
          <cell r="AS88">
            <v>6939.2296318416284</v>
          </cell>
          <cell r="AT88">
            <v>0.73160245098039156</v>
          </cell>
          <cell r="AU88">
            <v>3.5787363077294368E-2</v>
          </cell>
          <cell r="AV88">
            <v>7389.2621232908359</v>
          </cell>
        </row>
        <row r="89">
          <cell r="B89">
            <v>81</v>
          </cell>
          <cell r="C89">
            <v>5.5024113343909491E-2</v>
          </cell>
          <cell r="D89">
            <v>0.86617647058823455</v>
          </cell>
          <cell r="E89">
            <v>4.7660592293474503E-2</v>
          </cell>
          <cell r="F89">
            <v>6694.0819778556124</v>
          </cell>
          <cell r="G89">
            <v>0.96499999999999997</v>
          </cell>
          <cell r="H89">
            <v>5.3098269376872655E-2</v>
          </cell>
          <cell r="I89">
            <v>6272.1779631370455</v>
          </cell>
          <cell r="J89">
            <v>0.95</v>
          </cell>
          <cell r="K89">
            <v>5.2272907676714012E-2</v>
          </cell>
          <cell r="L89">
            <v>6334.3596007433289</v>
          </cell>
          <cell r="M89">
            <v>0.92500000000000004</v>
          </cell>
          <cell r="N89">
            <v>5.0897304843116283E-2</v>
          </cell>
          <cell r="O89">
            <v>6394.3041240881785</v>
          </cell>
          <cell r="P89">
            <v>0.83586029411764629</v>
          </cell>
          <cell r="Q89">
            <v>4.5992471563202894E-2</v>
          </cell>
          <cell r="R89">
            <v>6788.2045085103236</v>
          </cell>
          <cell r="S89">
            <v>0.82286764705882276</v>
          </cell>
          <cell r="T89">
            <v>4.5277562678800773E-2</v>
          </cell>
          <cell r="U89">
            <v>6842.6975094511572</v>
          </cell>
          <cell r="V89">
            <v>0.80121323529411703</v>
          </cell>
          <cell r="W89">
            <v>4.4086047871463918E-2</v>
          </cell>
          <cell r="X89">
            <v>6897.3046259659122</v>
          </cell>
          <cell r="Y89">
            <v>0.91674999999999995</v>
          </cell>
          <cell r="Z89">
            <v>5.0443355908029022E-2</v>
          </cell>
          <cell r="AA89">
            <v>6436.0904672515453</v>
          </cell>
          <cell r="AB89">
            <v>0.892625</v>
          </cell>
          <cell r="AC89">
            <v>4.911589917360721E-2</v>
          </cell>
          <cell r="AD89">
            <v>6494.7964944798123</v>
          </cell>
          <cell r="AE89">
            <v>0.87875000000000003</v>
          </cell>
          <cell r="AF89">
            <v>4.8352439600960466E-2</v>
          </cell>
          <cell r="AG89">
            <v>6554.248856895385</v>
          </cell>
          <cell r="AH89">
            <v>0.79406727941176392</v>
          </cell>
          <cell r="AI89">
            <v>4.3692847985042742E-2</v>
          </cell>
          <cell r="AJ89">
            <v>6933.4776615129849</v>
          </cell>
          <cell r="AK89">
            <v>0.7731707720588229</v>
          </cell>
          <cell r="AL89">
            <v>4.2543036195962683E-2</v>
          </cell>
          <cell r="AM89">
            <v>6986.8190522361301</v>
          </cell>
          <cell r="AN89">
            <v>0.76115257352941113</v>
          </cell>
          <cell r="AO89">
            <v>4.1881745477890718E-2</v>
          </cell>
          <cell r="AP89">
            <v>7038.6195071198854</v>
          </cell>
          <cell r="AQ89">
            <v>0.84799374999999999</v>
          </cell>
          <cell r="AR89">
            <v>4.6660104214926848E-2</v>
          </cell>
          <cell r="AS89">
            <v>6651.3847853442821</v>
          </cell>
          <cell r="AT89">
            <v>0.73451223345588168</v>
          </cell>
          <cell r="AU89">
            <v>4.0415884386164544E-2</v>
          </cell>
          <cell r="AV89">
            <v>7124.8199168113279</v>
          </cell>
        </row>
        <row r="90">
          <cell r="B90">
            <v>82</v>
          </cell>
          <cell r="C90">
            <v>6.1924070331092124E-2</v>
          </cell>
          <cell r="D90">
            <v>0.86960784313725414</v>
          </cell>
          <cell r="E90">
            <v>5.3849657238900651E-2</v>
          </cell>
          <cell r="F90">
            <v>6375.0380659299408</v>
          </cell>
          <cell r="G90">
            <v>0.96499999999999997</v>
          </cell>
          <cell r="H90">
            <v>5.9756727869503895E-2</v>
          </cell>
          <cell r="I90">
            <v>5939.1361680707105</v>
          </cell>
          <cell r="J90">
            <v>0.95</v>
          </cell>
          <cell r="K90">
            <v>5.8827866814537513E-2</v>
          </cell>
          <cell r="L90">
            <v>6003.2442061425663</v>
          </cell>
          <cell r="M90">
            <v>0.92500000000000004</v>
          </cell>
          <cell r="N90">
            <v>5.7279765056260215E-2</v>
          </cell>
          <cell r="O90">
            <v>6068.8512778248669</v>
          </cell>
          <cell r="P90">
            <v>0.83917156862745024</v>
          </cell>
          <cell r="Q90">
            <v>5.1964919235539128E-2</v>
          </cell>
          <cell r="R90">
            <v>6475.9982056874569</v>
          </cell>
          <cell r="S90">
            <v>0.82612745098039142</v>
          </cell>
          <cell r="T90">
            <v>5.1157174376955619E-2</v>
          </cell>
          <cell r="U90">
            <v>6532.8768440749081</v>
          </cell>
          <cell r="V90">
            <v>0.80438725490196017</v>
          </cell>
          <cell r="W90">
            <v>4.9810932945983107E-2</v>
          </cell>
          <cell r="X90">
            <v>6593.2297240415091</v>
          </cell>
          <cell r="Y90">
            <v>0.91674999999999995</v>
          </cell>
          <cell r="Z90">
            <v>5.6768891476028704E-2</v>
          </cell>
          <cell r="AA90">
            <v>6111.4324651557026</v>
          </cell>
          <cell r="AB90">
            <v>0.892625</v>
          </cell>
          <cell r="AC90">
            <v>5.5274973279291109E-2</v>
          </cell>
          <cell r="AD90">
            <v>6175.7987247038436</v>
          </cell>
          <cell r="AE90">
            <v>0.87875000000000003</v>
          </cell>
          <cell r="AF90">
            <v>5.4415776803447204E-2</v>
          </cell>
          <cell r="AG90">
            <v>6237.3349349126865</v>
          </cell>
          <cell r="AH90">
            <v>0.79721299019607772</v>
          </cell>
          <cell r="AI90">
            <v>4.9366673273762172E-2</v>
          </cell>
          <cell r="AJ90">
            <v>6630.5342760408084</v>
          </cell>
          <cell r="AK90">
            <v>0.77623370098039146</v>
          </cell>
          <cell r="AL90">
            <v>4.8067550292873691E-2</v>
          </cell>
          <cell r="AM90">
            <v>6689.5785564022071</v>
          </cell>
          <cell r="AN90">
            <v>0.76416789215686209</v>
          </cell>
          <cell r="AO90">
            <v>4.7320386298683952E-2</v>
          </cell>
          <cell r="AP90">
            <v>6743.8298364069742</v>
          </cell>
          <cell r="AQ90">
            <v>0.84799374999999999</v>
          </cell>
          <cell r="AR90">
            <v>5.2511224615326549E-2</v>
          </cell>
          <cell r="AS90">
            <v>6341.030478086539</v>
          </cell>
          <cell r="AT90">
            <v>0.73742201593137191</v>
          </cell>
          <cell r="AU90">
            <v>4.5664172778230011E-2</v>
          </cell>
          <cell r="AV90">
            <v>6836.8640187812389</v>
          </cell>
        </row>
        <row r="91">
          <cell r="B91">
            <v>83</v>
          </cell>
          <cell r="C91">
            <v>6.9709766761741843E-2</v>
          </cell>
          <cell r="D91">
            <v>0.87303921568627374</v>
          </cell>
          <cell r="E91">
            <v>6.0859360099344173E-2</v>
          </cell>
          <cell r="F91">
            <v>6031.7444511946696</v>
          </cell>
          <cell r="G91">
            <v>0.96499999999999997</v>
          </cell>
          <cell r="H91">
            <v>6.7269924925080882E-2</v>
          </cell>
          <cell r="I91">
            <v>5584.2328242953809</v>
          </cell>
          <cell r="J91">
            <v>0.95</v>
          </cell>
          <cell r="K91">
            <v>6.6224278423654748E-2</v>
          </cell>
          <cell r="L91">
            <v>5650.0861555284673</v>
          </cell>
          <cell r="M91">
            <v>0.92500000000000004</v>
          </cell>
          <cell r="N91">
            <v>6.4481534254611214E-2</v>
          </cell>
          <cell r="O91">
            <v>5721.2289024696738</v>
          </cell>
          <cell r="P91">
            <v>0.84248284313725408</v>
          </cell>
          <cell r="Q91">
            <v>5.8729282495867119E-2</v>
          </cell>
          <cell r="R91">
            <v>6139.4734819594114</v>
          </cell>
          <cell r="S91">
            <v>0.82938725490195997</v>
          </cell>
          <cell r="T91">
            <v>5.7816392094376959E-2</v>
          </cell>
          <cell r="U91">
            <v>6198.6733241793927</v>
          </cell>
          <cell r="V91">
            <v>0.8075612745098032</v>
          </cell>
          <cell r="W91">
            <v>5.6294908091893359E-2</v>
          </cell>
          <cell r="X91">
            <v>6264.8148003598144</v>
          </cell>
          <cell r="Y91">
            <v>0.91674999999999995</v>
          </cell>
          <cell r="Z91">
            <v>6.3906428678826829E-2</v>
          </cell>
          <cell r="AA91">
            <v>5764.4932187781997</v>
          </cell>
          <cell r="AB91">
            <v>0.892625</v>
          </cell>
          <cell r="AC91">
            <v>6.222468055569981E-2</v>
          </cell>
          <cell r="AD91">
            <v>5834.4316152175588</v>
          </cell>
          <cell r="AE91">
            <v>0.87875000000000003</v>
          </cell>
          <cell r="AF91">
            <v>6.1257457541880646E-2</v>
          </cell>
          <cell r="AG91">
            <v>5897.9255092461335</v>
          </cell>
          <cell r="AH91">
            <v>0.8003587009803913</v>
          </cell>
          <cell r="AI91">
            <v>5.5792818371073763E-2</v>
          </cell>
          <cell r="AJ91">
            <v>6303.2068568050208</v>
          </cell>
          <cell r="AK91">
            <v>0.77929662990196003</v>
          </cell>
          <cell r="AL91">
            <v>5.4324586308677085E-2</v>
          </cell>
          <cell r="AM91">
            <v>6368.026902704215</v>
          </cell>
          <cell r="AN91">
            <v>0.76718321078431306</v>
          </cell>
          <cell r="AO91">
            <v>5.3480162687298695E-2</v>
          </cell>
          <cell r="AP91">
            <v>6424.7092034156058</v>
          </cell>
          <cell r="AQ91">
            <v>0.84799374999999999</v>
          </cell>
          <cell r="AR91">
            <v>5.9113446527914823E-2</v>
          </cell>
          <cell r="AS91">
            <v>6008.0552023591054</v>
          </cell>
          <cell r="AT91">
            <v>0.74033179840686203</v>
          </cell>
          <cell r="AU91">
            <v>5.1608356993243232E-2</v>
          </cell>
          <cell r="AV91">
            <v>6524.6642789663483</v>
          </cell>
        </row>
        <row r="92">
          <cell r="B92">
            <v>84</v>
          </cell>
          <cell r="C92">
            <v>7.8526035780197706E-2</v>
          </cell>
          <cell r="D92">
            <v>0.87647058823529334</v>
          </cell>
          <cell r="E92">
            <v>6.8825760772055572E-2</v>
          </cell>
          <cell r="F92">
            <v>5664.6563436121924</v>
          </cell>
          <cell r="G92">
            <v>0.96499999999999997</v>
          </cell>
          <cell r="H92">
            <v>7.5777624527890788E-2</v>
          </cell>
          <cell r="I92">
            <v>5208.581901440858</v>
          </cell>
          <cell r="J92">
            <v>0.95</v>
          </cell>
          <cell r="K92">
            <v>7.4599733991187814E-2</v>
          </cell>
          <cell r="L92">
            <v>5275.9132768471127</v>
          </cell>
          <cell r="M92">
            <v>0.92500000000000004</v>
          </cell>
          <cell r="N92">
            <v>7.2636583096682888E-2</v>
          </cell>
          <cell r="O92">
            <v>5352.3152850166034</v>
          </cell>
          <cell r="P92">
            <v>0.84579411764705803</v>
          </cell>
          <cell r="Q92">
            <v>6.6416859145033633E-2</v>
          </cell>
          <cell r="R92">
            <v>5778.9066094615318</v>
          </cell>
          <cell r="S92">
            <v>0.83264705882352863</v>
          </cell>
          <cell r="T92">
            <v>6.5384472733452798E-2</v>
          </cell>
          <cell r="U92">
            <v>5840.2883968036822</v>
          </cell>
          <cell r="V92">
            <v>0.81073529411764633</v>
          </cell>
          <cell r="W92">
            <v>6.366382871415141E-2</v>
          </cell>
          <cell r="X92">
            <v>5912.1376269608254</v>
          </cell>
          <cell r="Y92">
            <v>0.91674999999999995</v>
          </cell>
          <cell r="Z92">
            <v>7.1988743301496239E-2</v>
          </cell>
          <cell r="AA92">
            <v>5396.10504402277</v>
          </cell>
          <cell r="AB92">
            <v>0.892625</v>
          </cell>
          <cell r="AC92">
            <v>7.0094302688298971E-2</v>
          </cell>
          <cell r="AD92">
            <v>5471.3859717365704</v>
          </cell>
          <cell r="AE92">
            <v>0.87875000000000003</v>
          </cell>
          <cell r="AF92">
            <v>6.900475394184874E-2</v>
          </cell>
          <cell r="AG92">
            <v>5536.633587778314</v>
          </cell>
          <cell r="AH92">
            <v>0.80350441176470511</v>
          </cell>
          <cell r="AI92">
            <v>6.3096016187781948E-2</v>
          </cell>
          <cell r="AJ92">
            <v>5951.5331814879919</v>
          </cell>
          <cell r="AK92">
            <v>0.7823595588235287</v>
          </cell>
          <cell r="AL92">
            <v>6.1435594709156105E-2</v>
          </cell>
          <cell r="AM92">
            <v>6022.0864756122819</v>
          </cell>
          <cell r="AN92">
            <v>0.77019852941176403</v>
          </cell>
          <cell r="AO92">
            <v>6.0480637278443834E-2</v>
          </cell>
          <cell r="AP92">
            <v>6081.1147099983536</v>
          </cell>
          <cell r="AQ92">
            <v>0.84799374999999999</v>
          </cell>
          <cell r="AR92">
            <v>6.6589587553884028E-2</v>
          </cell>
          <cell r="AS92">
            <v>5652.8983524176901</v>
          </cell>
          <cell r="AT92">
            <v>0.74324158088235226</v>
          </cell>
          <cell r="AU92">
            <v>5.8363814973698303E-2</v>
          </cell>
          <cell r="AV92">
            <v>6187.937075596391</v>
          </cell>
        </row>
        <row r="93">
          <cell r="B93">
            <v>85</v>
          </cell>
          <cell r="C93">
            <v>8.8103429688020429E-2</v>
          </cell>
          <cell r="D93">
            <v>0.87990196078431293</v>
          </cell>
          <cell r="E93">
            <v>7.7522380534312027E-2</v>
          </cell>
          <cell r="F93">
            <v>5274.7820612508322</v>
          </cell>
          <cell r="G93">
            <v>0.96499999999999997</v>
          </cell>
          <cell r="H93">
            <v>8.5019809648939709E-2</v>
          </cell>
          <cell r="I93">
            <v>4813.8879377907051</v>
          </cell>
          <cell r="J93">
            <v>0.95</v>
          </cell>
          <cell r="K93">
            <v>8.3698258203619411E-2</v>
          </cell>
          <cell r="L93">
            <v>4882.3315498337424</v>
          </cell>
          <cell r="M93">
            <v>0.92500000000000004</v>
          </cell>
          <cell r="N93">
            <v>8.1495672461418894E-2</v>
          </cell>
          <cell r="O93">
            <v>4963.5413910568495</v>
          </cell>
          <cell r="P93">
            <v>0.84910539215686198</v>
          </cell>
          <cell r="Q93">
            <v>7.4809097215611103E-2</v>
          </cell>
          <cell r="R93">
            <v>5395.0897831686216</v>
          </cell>
          <cell r="S93">
            <v>0.83590686274509729</v>
          </cell>
          <cell r="T93">
            <v>7.3646261507596428E-2</v>
          </cell>
          <cell r="U93">
            <v>5458.4242193673708</v>
          </cell>
          <cell r="V93">
            <v>0.81390931372548947</v>
          </cell>
          <cell r="W93">
            <v>7.1708201994238621E-2</v>
          </cell>
          <cell r="X93">
            <v>5535.7483097435015</v>
          </cell>
          <cell r="Y93">
            <v>0.91674999999999995</v>
          </cell>
          <cell r="Z93">
            <v>8.0768819166492728E-2</v>
          </cell>
          <cell r="AA93">
            <v>5007.6462231807054</v>
          </cell>
          <cell r="AB93">
            <v>0.892625</v>
          </cell>
          <cell r="AC93">
            <v>7.8643323925269237E-2</v>
          </cell>
          <cell r="AD93">
            <v>5087.8729873091543</v>
          </cell>
          <cell r="AE93">
            <v>0.87875000000000003</v>
          </cell>
          <cell r="AF93">
            <v>7.7420888838347954E-2</v>
          </cell>
          <cell r="AG93">
            <v>5154.5795493874957</v>
          </cell>
          <cell r="AH93">
            <v>0.8066501225490188</v>
          </cell>
          <cell r="AI93">
            <v>7.1068642354830541E-2</v>
          </cell>
          <cell r="AJ93">
            <v>5576.0151475267039</v>
          </cell>
          <cell r="AK93">
            <v>0.78542248774509738</v>
          </cell>
          <cell r="AL93">
            <v>6.9198414924440274E-2</v>
          </cell>
          <cell r="AM93">
            <v>5652.1160115930761</v>
          </cell>
          <cell r="AN93">
            <v>0.773213848039215</v>
          </cell>
          <cell r="AO93">
            <v>6.8122791894526691E-2</v>
          </cell>
          <cell r="AP93">
            <v>5713.3250169743342</v>
          </cell>
          <cell r="AQ93">
            <v>0.84799374999999999</v>
          </cell>
          <cell r="AR93">
            <v>7.4711157729005773E-2</v>
          </cell>
          <cell r="AS93">
            <v>5276.4741826461659</v>
          </cell>
          <cell r="AT93">
            <v>0.74615136335784238</v>
          </cell>
          <cell r="AU93">
            <v>6.5738494178218254E-2</v>
          </cell>
          <cell r="AV93">
            <v>5826.785461047396</v>
          </cell>
        </row>
        <row r="94">
          <cell r="B94">
            <v>86</v>
          </cell>
          <cell r="C94">
            <v>9.8178560529158757E-2</v>
          </cell>
          <cell r="D94">
            <v>0.88333333333333253</v>
          </cell>
          <cell r="E94">
            <v>8.6724395134090151E-2</v>
          </cell>
          <cell r="F94">
            <v>4865.8683990629825</v>
          </cell>
          <cell r="G94">
            <v>0.96499999999999997</v>
          </cell>
          <cell r="H94">
            <v>9.47423109106382E-2</v>
          </cell>
          <cell r="I94">
            <v>4404.6121016484121</v>
          </cell>
          <cell r="J94">
            <v>0.95</v>
          </cell>
          <cell r="K94">
            <v>9.3269632502700817E-2</v>
          </cell>
          <cell r="L94">
            <v>4473.6889031400806</v>
          </cell>
          <cell r="M94">
            <v>0.92500000000000004</v>
          </cell>
          <cell r="N94">
            <v>9.0815168489471854E-2</v>
          </cell>
          <cell r="O94">
            <v>4559.0342476025853</v>
          </cell>
          <cell r="P94">
            <v>0.85241666666666582</v>
          </cell>
          <cell r="Q94">
            <v>8.3689041304396999E-2</v>
          </cell>
          <cell r="R94">
            <v>4991.4879870926097</v>
          </cell>
          <cell r="S94">
            <v>0.83916666666666584</v>
          </cell>
          <cell r="T94">
            <v>8.2388175377385645E-2</v>
          </cell>
          <cell r="U94">
            <v>5056.4316818884436</v>
          </cell>
          <cell r="V94">
            <v>0.81708333333333261</v>
          </cell>
          <cell r="W94">
            <v>8.0220065499033391E-2</v>
          </cell>
          <cell r="X94">
            <v>5138.7897517591491</v>
          </cell>
          <cell r="Y94">
            <v>0.91674999999999995</v>
          </cell>
          <cell r="Z94">
            <v>9.0005195365106289E-2</v>
          </cell>
          <cell r="AA94">
            <v>4603.1845509308532</v>
          </cell>
          <cell r="AB94">
            <v>0.892625</v>
          </cell>
          <cell r="AC94">
            <v>8.7636637592340333E-2</v>
          </cell>
          <cell r="AD94">
            <v>4687.7457438775727</v>
          </cell>
          <cell r="AE94">
            <v>0.87875000000000003</v>
          </cell>
          <cell r="AF94">
            <v>8.6274410064998266E-2</v>
          </cell>
          <cell r="AG94">
            <v>4755.507419085945</v>
          </cell>
          <cell r="AH94">
            <v>0.80979583333333249</v>
          </cell>
          <cell r="AI94">
            <v>7.9504589239177137E-2</v>
          </cell>
          <cell r="AJ94">
            <v>5179.7353212420112</v>
          </cell>
          <cell r="AK94">
            <v>0.78848541666666594</v>
          </cell>
          <cell r="AL94">
            <v>7.741236320656722E-2</v>
          </cell>
          <cell r="AM94">
            <v>5260.9985426217863</v>
          </cell>
          <cell r="AN94">
            <v>0.77622916666666597</v>
          </cell>
          <cell r="AO94">
            <v>7.6209062224081719E-2</v>
          </cell>
          <cell r="AP94">
            <v>5324.1173658171983</v>
          </cell>
          <cell r="AQ94">
            <v>0.84799374999999999</v>
          </cell>
          <cell r="AR94">
            <v>8.3254805712723312E-2</v>
          </cell>
          <cell r="AS94">
            <v>4882.2626877334615</v>
          </cell>
          <cell r="AT94">
            <v>0.74906114583333261</v>
          </cell>
          <cell r="AU94">
            <v>7.3541745046238866E-2</v>
          </cell>
          <cell r="AV94">
            <v>5443.7413589386051</v>
          </cell>
        </row>
        <row r="95">
          <cell r="B95">
            <v>87</v>
          </cell>
          <cell r="C95">
            <v>0.10922896224514718</v>
          </cell>
          <cell r="D95">
            <v>0.88676470588235212</v>
          </cell>
          <cell r="E95">
            <v>9.6860388579152482E-2</v>
          </cell>
          <cell r="F95">
            <v>4443.8789053521614</v>
          </cell>
          <cell r="G95">
            <v>0.96499999999999997</v>
          </cell>
          <cell r="H95">
            <v>0.10540594856656703</v>
          </cell>
          <cell r="I95">
            <v>3987.3089724732786</v>
          </cell>
          <cell r="J95">
            <v>0.95</v>
          </cell>
          <cell r="K95">
            <v>0.10376751413288982</v>
          </cell>
          <cell r="L95">
            <v>4056.4295832127946</v>
          </cell>
          <cell r="M95">
            <v>0.92500000000000004</v>
          </cell>
          <cell r="N95">
            <v>0.10103679007676114</v>
          </cell>
          <cell r="O95">
            <v>4145.004784257284</v>
          </cell>
          <cell r="P95">
            <v>0.85572794117646978</v>
          </cell>
          <cell r="Q95">
            <v>9.3470274978882148E-2</v>
          </cell>
          <cell r="R95">
            <v>4573.7551427704147</v>
          </cell>
          <cell r="S95">
            <v>0.8424264705882345</v>
          </cell>
          <cell r="T95">
            <v>9.2017369150194858E-2</v>
          </cell>
          <cell r="U95">
            <v>4639.8415016972494</v>
          </cell>
          <cell r="V95">
            <v>0.82025735294117574</v>
          </cell>
          <cell r="W95">
            <v>8.9595859435716046E-2</v>
          </cell>
          <cell r="X95">
            <v>4726.5557012872687</v>
          </cell>
          <cell r="Y95">
            <v>0.91674999999999995</v>
          </cell>
          <cell r="Z95">
            <v>0.10013565113823868</v>
          </cell>
          <cell r="AA95">
            <v>4188.8740261226822</v>
          </cell>
          <cell r="AB95">
            <v>0.892625</v>
          </cell>
          <cell r="AC95">
            <v>9.7500502424074501E-2</v>
          </cell>
          <cell r="AD95">
            <v>4276.9274689963386</v>
          </cell>
          <cell r="AE95">
            <v>0.87875000000000003</v>
          </cell>
          <cell r="AF95">
            <v>9.5984950572923083E-2</v>
          </cell>
          <cell r="AG95">
            <v>4345.2288219445827</v>
          </cell>
          <cell r="AH95">
            <v>0.8129415441176463</v>
          </cell>
          <cell r="AI95">
            <v>8.8796761229938043E-2</v>
          </cell>
          <cell r="AJ95">
            <v>4767.9225921590078</v>
          </cell>
          <cell r="AK95">
            <v>0.79154834558823461</v>
          </cell>
          <cell r="AL95">
            <v>8.6460004355465997E-2</v>
          </cell>
          <cell r="AM95">
            <v>4853.7322126111276</v>
          </cell>
          <cell r="AN95">
            <v>0.77924448529411694</v>
          </cell>
          <cell r="AO95">
            <v>8.5116066463930246E-2</v>
          </cell>
          <cell r="AP95">
            <v>4918.3713741973215</v>
          </cell>
          <cell r="AQ95">
            <v>0.84799374999999999</v>
          </cell>
          <cell r="AR95">
            <v>9.2625477302870768E-2</v>
          </cell>
          <cell r="AS95">
            <v>4475.7908562277335</v>
          </cell>
          <cell r="AT95">
            <v>0.75197092830882284</v>
          </cell>
          <cell r="AU95">
            <v>8.213700413769269E-2</v>
          </cell>
          <cell r="AV95">
            <v>5043.3991198218764</v>
          </cell>
        </row>
        <row r="96">
          <cell r="B96">
            <v>88</v>
          </cell>
          <cell r="C96">
            <v>0.1212284323832596</v>
          </cell>
          <cell r="D96">
            <v>0.89019607843137172</v>
          </cell>
          <cell r="E96">
            <v>0.10791707510196041</v>
          </cell>
          <cell r="F96">
            <v>4013.4430677810524</v>
          </cell>
          <cell r="G96">
            <v>0.96499999999999997</v>
          </cell>
          <cell r="H96">
            <v>0.11698543724984552</v>
          </cell>
          <cell r="I96">
            <v>3567.0228880017489</v>
          </cell>
          <cell r="J96">
            <v>0.95</v>
          </cell>
          <cell r="K96">
            <v>0.11516701076409662</v>
          </cell>
          <cell r="L96">
            <v>3635.5039691076886</v>
          </cell>
          <cell r="M96">
            <v>0.92500000000000004</v>
          </cell>
          <cell r="N96">
            <v>0.11213629995451514</v>
          </cell>
          <cell r="O96">
            <v>3726.2068060031102</v>
          </cell>
          <cell r="P96">
            <v>0.85903921568627373</v>
          </cell>
          <cell r="Q96">
            <v>0.10413997747339179</v>
          </cell>
          <cell r="R96">
            <v>4146.2449918895873</v>
          </cell>
          <cell r="S96">
            <v>0.84568627450980305</v>
          </cell>
          <cell r="T96">
            <v>0.10252122134686238</v>
          </cell>
          <cell r="U96">
            <v>4212.8954934371795</v>
          </cell>
          <cell r="V96">
            <v>0.82343137254901888</v>
          </cell>
          <cell r="W96">
            <v>9.9823294469313387E-2</v>
          </cell>
          <cell r="X96">
            <v>4303.0758810596526</v>
          </cell>
          <cell r="Y96">
            <v>0.91674999999999995</v>
          </cell>
          <cell r="Z96">
            <v>0.11113616538735323</v>
          </cell>
          <cell r="AA96">
            <v>3769.4183979808322</v>
          </cell>
          <cell r="AB96">
            <v>0.892625</v>
          </cell>
          <cell r="AC96">
            <v>0.1082115294561071</v>
          </cell>
          <cell r="AD96">
            <v>3859.9248919378701</v>
          </cell>
          <cell r="AE96">
            <v>0.87875000000000003</v>
          </cell>
          <cell r="AF96">
            <v>0.10652948495678938</v>
          </cell>
          <cell r="AG96">
            <v>3928.152248242191</v>
          </cell>
          <cell r="AH96">
            <v>0.81608725490195999</v>
          </cell>
          <cell r="AI96">
            <v>9.8932978599722193E-2</v>
          </cell>
          <cell r="AJ96">
            <v>4344.5465081802367</v>
          </cell>
          <cell r="AK96">
            <v>0.79461127450980329</v>
          </cell>
          <cell r="AL96">
            <v>9.6329479162887421E-2</v>
          </cell>
          <cell r="AM96">
            <v>4434.0785043685037</v>
          </cell>
          <cell r="AN96">
            <v>0.78225980392156791</v>
          </cell>
          <cell r="AO96">
            <v>9.4832129745847704E-2</v>
          </cell>
          <cell r="AP96">
            <v>4499.7389494168501</v>
          </cell>
          <cell r="AQ96">
            <v>0.84799374999999999</v>
          </cell>
          <cell r="AR96">
            <v>0.10280095298330175</v>
          </cell>
          <cell r="AS96">
            <v>4061.2185918618152</v>
          </cell>
          <cell r="AT96">
            <v>0.75488071078431307</v>
          </cell>
          <cell r="AU96">
            <v>9.151300520474305E-2</v>
          </cell>
          <cell r="AV96">
            <v>4629.1494254490317</v>
          </cell>
        </row>
        <row r="97">
          <cell r="B97">
            <v>89</v>
          </cell>
          <cell r="C97">
            <v>0.13450670780666679</v>
          </cell>
          <cell r="D97">
            <v>0.89362745098039131</v>
          </cell>
          <cell r="E97">
            <v>0.12019888643703594</v>
          </cell>
          <cell r="F97">
            <v>3580.324030817882</v>
          </cell>
          <cell r="G97">
            <v>0.96499999999999997</v>
          </cell>
          <cell r="H97">
            <v>0.12979897303343346</v>
          </cell>
          <cell r="I97">
            <v>3149.7331557686575</v>
          </cell>
          <cell r="J97">
            <v>0.95</v>
          </cell>
          <cell r="K97">
            <v>0.12778137241633344</v>
          </cell>
          <cell r="L97">
            <v>3216.8138443645475</v>
          </cell>
          <cell r="M97">
            <v>0.92500000000000004</v>
          </cell>
          <cell r="N97">
            <v>0.12441870472116678</v>
          </cell>
          <cell r="O97">
            <v>3308.3637619125898</v>
          </cell>
          <cell r="P97">
            <v>0.86235049019607757</v>
          </cell>
          <cell r="Q97">
            <v>0.11599192541173968</v>
          </cell>
          <cell r="R97">
            <v>3714.4551318350423</v>
          </cell>
          <cell r="S97">
            <v>0.84894607843137171</v>
          </cell>
          <cell r="T97">
            <v>0.11418894211518414</v>
          </cell>
          <cell r="U97">
            <v>3780.9843020433077</v>
          </cell>
          <cell r="V97">
            <v>0.82660539215686202</v>
          </cell>
          <cell r="W97">
            <v>0.11118396995425826</v>
          </cell>
          <cell r="X97">
            <v>3873.5286702608346</v>
          </cell>
          <cell r="Y97">
            <v>0.91674999999999995</v>
          </cell>
          <cell r="Z97">
            <v>0.12330902438176178</v>
          </cell>
          <cell r="AA97">
            <v>3350.4996914887024</v>
          </cell>
          <cell r="AB97">
            <v>0.892625</v>
          </cell>
          <cell r="AC97">
            <v>0.12006405005592595</v>
          </cell>
          <cell r="AD97">
            <v>3442.2365157955742</v>
          </cell>
          <cell r="AE97">
            <v>0.87875000000000003</v>
          </cell>
          <cell r="AF97">
            <v>0.11819776948510845</v>
          </cell>
          <cell r="AG97">
            <v>3509.6882124050962</v>
          </cell>
          <cell r="AH97">
            <v>0.81923296568627368</v>
          </cell>
          <cell r="AI97">
            <v>0.11019232914115269</v>
          </cell>
          <cell r="AJ97">
            <v>3914.7275814609438</v>
          </cell>
          <cell r="AK97">
            <v>0.79767420343137174</v>
          </cell>
          <cell r="AL97">
            <v>0.1072925310058592</v>
          </cell>
          <cell r="AM97">
            <v>4006.9460314753305</v>
          </cell>
          <cell r="AN97">
            <v>0.78527512254901888</v>
          </cell>
          <cell r="AO97">
            <v>0.10562477145654534</v>
          </cell>
          <cell r="AP97">
            <v>4073.0191215433074</v>
          </cell>
          <cell r="AQ97">
            <v>0.84799374999999999</v>
          </cell>
          <cell r="AR97">
            <v>0.11406084755312965</v>
          </cell>
          <cell r="AS97">
            <v>3643.7214503449177</v>
          </cell>
          <cell r="AT97">
            <v>0.75779049325980319</v>
          </cell>
          <cell r="AU97">
            <v>0.10192790445556625</v>
          </cell>
          <cell r="AV97">
            <v>4205.5220499843808</v>
          </cell>
        </row>
        <row r="98">
          <cell r="B98">
            <v>90</v>
          </cell>
          <cell r="C98">
            <v>0.14925041982954218</v>
          </cell>
          <cell r="D98">
            <v>0.89705882352941091</v>
          </cell>
          <cell r="E98">
            <v>0.13388640602355978</v>
          </cell>
          <cell r="F98">
            <v>3149.9730692298126</v>
          </cell>
          <cell r="G98">
            <v>0.96499999999999997</v>
          </cell>
          <cell r="H98">
            <v>0.14402665513550819</v>
          </cell>
          <cell r="I98">
            <v>2740.9010268205302</v>
          </cell>
          <cell r="J98">
            <v>1</v>
          </cell>
          <cell r="K98">
            <v>0.14925041982954218</v>
          </cell>
          <cell r="L98">
            <v>2805.7649565237839</v>
          </cell>
          <cell r="M98">
            <v>0.92500000000000004</v>
          </cell>
          <cell r="N98">
            <v>0.13805663834232651</v>
          </cell>
          <cell r="O98">
            <v>2896.7414279089789</v>
          </cell>
          <cell r="P98">
            <v>0.86566176470588152</v>
          </cell>
          <cell r="Q98">
            <v>0.12920038181273519</v>
          </cell>
          <cell r="R98">
            <v>3283.6083292379785</v>
          </cell>
          <cell r="S98">
            <v>0.89705882352941091</v>
          </cell>
          <cell r="T98">
            <v>0.13388640602355978</v>
          </cell>
          <cell r="U98">
            <v>3349.2377044388645</v>
          </cell>
          <cell r="V98">
            <v>0.82977941176470515</v>
          </cell>
          <cell r="W98">
            <v>0.1238449255717928</v>
          </cell>
          <cell r="X98">
            <v>3442.8543749695959</v>
          </cell>
          <cell r="Y98">
            <v>0.96499999999999997</v>
          </cell>
          <cell r="Z98">
            <v>0.14402665513550819</v>
          </cell>
          <cell r="AA98">
            <v>2937.3528433398365</v>
          </cell>
          <cell r="AB98">
            <v>0.892625</v>
          </cell>
          <cell r="AC98">
            <v>0.13322465600034508</v>
          </cell>
          <cell r="AD98">
            <v>3028.9476584587583</v>
          </cell>
          <cell r="AE98">
            <v>0.92500000000000004</v>
          </cell>
          <cell r="AF98">
            <v>0.13805663834232651</v>
          </cell>
          <cell r="AG98">
            <v>3094.8508941106365</v>
          </cell>
          <cell r="AH98">
            <v>0.86566176470588152</v>
          </cell>
          <cell r="AI98">
            <v>0.12920038181273519</v>
          </cell>
          <cell r="AJ98">
            <v>3483.3546313066508</v>
          </cell>
          <cell r="AK98">
            <v>0.80073713235294042</v>
          </cell>
          <cell r="AL98">
            <v>0.11951035317678003</v>
          </cell>
          <cell r="AM98">
            <v>3577.0306501544592</v>
          </cell>
          <cell r="AN98">
            <v>0.82977941176470515</v>
          </cell>
          <cell r="AO98">
            <v>0.1238449255717928</v>
          </cell>
          <cell r="AP98">
            <v>3642.8074076921562</v>
          </cell>
          <cell r="AQ98">
            <v>0.892625</v>
          </cell>
          <cell r="AR98">
            <v>0.13322465600034508</v>
          </cell>
          <cell r="AS98">
            <v>3228.1154934710576</v>
          </cell>
          <cell r="AT98">
            <v>0.80073713235294042</v>
          </cell>
          <cell r="AU98">
            <v>0.11951035317678003</v>
          </cell>
          <cell r="AV98">
            <v>3776.862000287796</v>
          </cell>
        </row>
        <row r="99">
          <cell r="B99">
            <v>91</v>
          </cell>
          <cell r="C99">
            <v>0.16401949281725281</v>
          </cell>
          <cell r="D99">
            <v>0.9004901960784305</v>
          </cell>
          <cell r="E99">
            <v>0.1476979452476927</v>
          </cell>
          <cell r="F99">
            <v>2728.2344959196312</v>
          </cell>
          <cell r="G99">
            <v>0.96499999999999997</v>
          </cell>
          <cell r="H99">
            <v>0.15827881056864895</v>
          </cell>
          <cell r="I99">
            <v>2346.1382198700894</v>
          </cell>
          <cell r="J99">
            <v>1</v>
          </cell>
          <cell r="K99">
            <v>0.16401949281725281</v>
          </cell>
          <cell r="L99">
            <v>2387.003358819592</v>
          </cell>
          <cell r="M99">
            <v>0.92500000000000004</v>
          </cell>
          <cell r="N99">
            <v>0.15171803085595886</v>
          </cell>
          <cell r="O99">
            <v>2496.8270442249145</v>
          </cell>
          <cell r="P99">
            <v>0.86897303921568536</v>
          </cell>
          <cell r="Q99">
            <v>0.14252851716402345</v>
          </cell>
          <cell r="R99">
            <v>2859.3648793769544</v>
          </cell>
          <cell r="S99">
            <v>0.9004901960784305</v>
          </cell>
          <cell r="T99">
            <v>0.1476979452476927</v>
          </cell>
          <cell r="U99">
            <v>2900.8203052729473</v>
          </cell>
          <cell r="V99">
            <v>0.83295343137254829</v>
          </cell>
          <cell r="W99">
            <v>0.13662059935411577</v>
          </cell>
          <cell r="X99">
            <v>3016.4743311469651</v>
          </cell>
          <cell r="Y99">
            <v>0.96499999999999997</v>
          </cell>
          <cell r="Z99">
            <v>0.15827881056864895</v>
          </cell>
          <cell r="AA99">
            <v>2514.2957383608255</v>
          </cell>
          <cell r="AB99">
            <v>0.892625</v>
          </cell>
          <cell r="AC99">
            <v>0.1464078997760003</v>
          </cell>
          <cell r="AD99">
            <v>2625.4171486175396</v>
          </cell>
          <cell r="AE99">
            <v>0.92500000000000004</v>
          </cell>
          <cell r="AF99">
            <v>0.15171803085595886</v>
          </cell>
          <cell r="AG99">
            <v>2667.5861834989787</v>
          </cell>
          <cell r="AH99">
            <v>0.86897303921568536</v>
          </cell>
          <cell r="AI99">
            <v>0.14252851716402345</v>
          </cell>
          <cell r="AJ99">
            <v>3033.3038829526722</v>
          </cell>
          <cell r="AK99">
            <v>0.80380006127450898</v>
          </cell>
          <cell r="AL99">
            <v>0.1318388783767217</v>
          </cell>
          <cell r="AM99">
            <v>3149.5384538303324</v>
          </cell>
          <cell r="AN99">
            <v>0.83295343137254829</v>
          </cell>
          <cell r="AO99">
            <v>0.13662059935411577</v>
          </cell>
          <cell r="AP99">
            <v>3191.6641954141455</v>
          </cell>
          <cell r="AQ99">
            <v>0.892625</v>
          </cell>
          <cell r="AR99">
            <v>0.1464078997760003</v>
          </cell>
          <cell r="AS99">
            <v>2798.0509173239916</v>
          </cell>
          <cell r="AT99">
            <v>0.80380006127450898</v>
          </cell>
          <cell r="AU99">
            <v>0.1318388783767217</v>
          </cell>
          <cell r="AV99">
            <v>3325.4878887334417</v>
          </cell>
        </row>
        <row r="100">
          <cell r="B100">
            <v>92</v>
          </cell>
          <cell r="C100">
            <v>0.18004395692865419</v>
          </cell>
          <cell r="D100">
            <v>0.9039215686274501</v>
          </cell>
          <cell r="E100">
            <v>0.16274561596884216</v>
          </cell>
          <cell r="F100">
            <v>2325.279866718427</v>
          </cell>
          <cell r="G100">
            <v>0.96499999999999997</v>
          </cell>
          <cell r="H100">
            <v>0.17374241843615129</v>
          </cell>
          <cell r="I100">
            <v>1974.7942529994041</v>
          </cell>
          <cell r="J100">
            <v>1</v>
          </cell>
          <cell r="K100">
            <v>0.18004395692865419</v>
          </cell>
          <cell r="L100">
            <v>1995.4882785529237</v>
          </cell>
          <cell r="M100">
            <v>0.92500000000000004</v>
          </cell>
          <cell r="N100">
            <v>0.16654066015900512</v>
          </cell>
          <cell r="O100">
            <v>2118.0133616872063</v>
          </cell>
          <cell r="P100">
            <v>0.87228431372548931</v>
          </cell>
          <cell r="Q100">
            <v>0.15704951940993267</v>
          </cell>
          <cell r="R100">
            <v>2451.8238430884703</v>
          </cell>
          <cell r="S100">
            <v>0.9039215686274501</v>
          </cell>
          <cell r="T100">
            <v>0.16274561596884216</v>
          </cell>
          <cell r="U100">
            <v>2472.3751066513482</v>
          </cell>
          <cell r="V100">
            <v>0.83612745098039143</v>
          </cell>
          <cell r="W100">
            <v>0.15053969477117901</v>
          </cell>
          <cell r="X100">
            <v>2604.3618000893612</v>
          </cell>
          <cell r="Y100">
            <v>0.96499999999999997</v>
          </cell>
          <cell r="Z100">
            <v>0.17374241843615129</v>
          </cell>
          <cell r="AA100">
            <v>2116.3359994752509</v>
          </cell>
          <cell r="AB100">
            <v>0.892625</v>
          </cell>
          <cell r="AC100">
            <v>0.16071173705343994</v>
          </cell>
          <cell r="AD100">
            <v>2241.0353378525501</v>
          </cell>
          <cell r="AE100">
            <v>0.92500000000000004</v>
          </cell>
          <cell r="AF100">
            <v>0.16654066015900512</v>
          </cell>
          <cell r="AG100">
            <v>2262.8652605999509</v>
          </cell>
          <cell r="AH100">
            <v>0.87228431372548931</v>
          </cell>
          <cell r="AI100">
            <v>0.15704951940993267</v>
          </cell>
          <cell r="AJ100">
            <v>2600.9715784075534</v>
          </cell>
          <cell r="AK100">
            <v>0.80686299019607766</v>
          </cell>
          <cell r="AL100">
            <v>0.14527080545418772</v>
          </cell>
          <cell r="AM100">
            <v>2734.3068366729872</v>
          </cell>
          <cell r="AN100">
            <v>0.83612745098039143</v>
          </cell>
          <cell r="AO100">
            <v>0.15053969477117901</v>
          </cell>
          <cell r="AP100">
            <v>2755.6171200995932</v>
          </cell>
          <cell r="AQ100">
            <v>0.892625</v>
          </cell>
          <cell r="AR100">
            <v>0.16071173705343994</v>
          </cell>
          <cell r="AS100">
            <v>2388.394159052275</v>
          </cell>
          <cell r="AT100">
            <v>0.80686299019607766</v>
          </cell>
          <cell r="AU100">
            <v>0.14527080545418772</v>
          </cell>
          <cell r="AV100">
            <v>2887.0592954274525</v>
          </cell>
        </row>
        <row r="101">
          <cell r="B101">
            <v>93</v>
          </cell>
          <cell r="C101">
            <v>0.1969352538111919</v>
          </cell>
          <cell r="D101">
            <v>0.9073529411764697</v>
          </cell>
          <cell r="E101">
            <v>0.17868978176691952</v>
          </cell>
          <cell r="F101">
            <v>1946.8507625093894</v>
          </cell>
          <cell r="G101">
            <v>0.96499999999999997</v>
          </cell>
          <cell r="H101">
            <v>0.19004251992780016</v>
          </cell>
          <cell r="I101">
            <v>1631.6887235694746</v>
          </cell>
          <cell r="J101">
            <v>1</v>
          </cell>
          <cell r="K101">
            <v>0.1969352538111919</v>
          </cell>
          <cell r="L101">
            <v>1636.212672877507</v>
          </cell>
          <cell r="M101">
            <v>0.92500000000000004</v>
          </cell>
          <cell r="N101">
            <v>0.18216510977535252</v>
          </cell>
          <cell r="O101">
            <v>1765.2780182062252</v>
          </cell>
          <cell r="P101">
            <v>0.87559558823529327</v>
          </cell>
          <cell r="Q101">
            <v>0.17243563940507733</v>
          </cell>
          <cell r="R101">
            <v>2066.7660868536118</v>
          </cell>
          <cell r="S101">
            <v>0.9073529411764697</v>
          </cell>
          <cell r="T101">
            <v>0.17868978176691952</v>
          </cell>
          <cell r="U101">
            <v>2070.0068970133425</v>
          </cell>
          <cell r="V101">
            <v>0.83930147058823446</v>
          </cell>
          <cell r="W101">
            <v>0.16528804813440057</v>
          </cell>
          <cell r="X101">
            <v>2212.3019696301903</v>
          </cell>
          <cell r="Y101">
            <v>0.96499999999999997</v>
          </cell>
          <cell r="Z101">
            <v>0.19004251992780016</v>
          </cell>
          <cell r="AA101">
            <v>1748.6386647029312</v>
          </cell>
          <cell r="AB101">
            <v>0.892625</v>
          </cell>
          <cell r="AC101">
            <v>0.17578933093321517</v>
          </cell>
          <cell r="AD101">
            <v>1880.8746559081242</v>
          </cell>
          <cell r="AE101">
            <v>0.92500000000000004</v>
          </cell>
          <cell r="AF101">
            <v>0.18216510977535252</v>
          </cell>
          <cell r="AG101">
            <v>1886.006186248756</v>
          </cell>
          <cell r="AH101">
            <v>0.87559558823529327</v>
          </cell>
          <cell r="AI101">
            <v>0.17243563940507733</v>
          </cell>
          <cell r="AJ101">
            <v>2192.4902420197532</v>
          </cell>
          <cell r="AK101">
            <v>0.80992591911764633</v>
          </cell>
          <cell r="AL101">
            <v>0.15950296644969655</v>
          </cell>
          <cell r="AM101">
            <v>2337.0918801506105</v>
          </cell>
          <cell r="AN101">
            <v>0.83930147058823446</v>
          </cell>
          <cell r="AO101">
            <v>0.16528804813440057</v>
          </cell>
          <cell r="AP101">
            <v>2340.7873599335653</v>
          </cell>
          <cell r="AQ101">
            <v>0.892625</v>
          </cell>
          <cell r="AR101">
            <v>0.17578933093321517</v>
          </cell>
          <cell r="AS101">
            <v>2004.5511849826942</v>
          </cell>
          <cell r="AT101">
            <v>0.80992591911764633</v>
          </cell>
          <cell r="AU101">
            <v>0.15950296644969655</v>
          </cell>
          <cell r="AV101">
            <v>2467.6538661867071</v>
          </cell>
        </row>
        <row r="102">
          <cell r="B102">
            <v>94</v>
          </cell>
          <cell r="C102">
            <v>0.21450093580891891</v>
          </cell>
          <cell r="D102">
            <v>0.91078431372548929</v>
          </cell>
          <cell r="E102">
            <v>0.19536408761420143</v>
          </cell>
          <cell r="F102">
            <v>1598.9684246238257</v>
          </cell>
          <cell r="G102">
            <v>0.96499999999999997</v>
          </cell>
          <cell r="H102">
            <v>0.20699340305560673</v>
          </cell>
          <cell r="I102">
            <v>1321.5984868045559</v>
          </cell>
          <cell r="J102">
            <v>1</v>
          </cell>
          <cell r="K102">
            <v>0.21450093580891891</v>
          </cell>
          <cell r="L102">
            <v>1313.9847148552865</v>
          </cell>
          <cell r="M102">
            <v>0.92500000000000004</v>
          </cell>
          <cell r="N102">
            <v>0.19841336562324999</v>
          </cell>
          <cell r="O102">
            <v>1443.7059542356715</v>
          </cell>
          <cell r="P102">
            <v>0.87890686274509711</v>
          </cell>
          <cell r="Q102">
            <v>0.18852634454770437</v>
          </cell>
          <cell r="R102">
            <v>1710.3819551662796</v>
          </cell>
          <cell r="S102">
            <v>0.91078431372548929</v>
          </cell>
          <cell r="T102">
            <v>0.19536408761420143</v>
          </cell>
          <cell r="U102">
            <v>1700.1178163300101</v>
          </cell>
          <cell r="V102">
            <v>0.84247549019607759</v>
          </cell>
          <cell r="W102">
            <v>0.18071178104313634</v>
          </cell>
          <cell r="X102">
            <v>1846.6348951861262</v>
          </cell>
          <cell r="Y102">
            <v>0.96499999999999997</v>
          </cell>
          <cell r="Z102">
            <v>0.20699340305560673</v>
          </cell>
          <cell r="AA102">
            <v>1416.3229664196026</v>
          </cell>
          <cell r="AB102">
            <v>0.892625</v>
          </cell>
          <cell r="AC102">
            <v>0.19146889782643625</v>
          </cell>
          <cell r="AD102">
            <v>1550.2369585767938</v>
          </cell>
          <cell r="AE102">
            <v>0.92500000000000004</v>
          </cell>
          <cell r="AF102">
            <v>0.19841336562324999</v>
          </cell>
          <cell r="AG102">
            <v>1542.4416622937574</v>
          </cell>
          <cell r="AH102">
            <v>0.87890686274509711</v>
          </cell>
          <cell r="AI102">
            <v>0.18852634454770437</v>
          </cell>
          <cell r="AJ102">
            <v>1814.4267852476842</v>
          </cell>
          <cell r="AK102">
            <v>0.8129888480392149</v>
          </cell>
          <cell r="AL102">
            <v>0.17438686870662656</v>
          </cell>
          <cell r="AM102">
            <v>1964.3187924010895</v>
          </cell>
          <cell r="AN102">
            <v>0.84247549019607759</v>
          </cell>
          <cell r="AO102">
            <v>0.18071178104313634</v>
          </cell>
          <cell r="AP102">
            <v>1953.8831861124697</v>
          </cell>
          <cell r="AQ102">
            <v>0.892625</v>
          </cell>
          <cell r="AR102">
            <v>0.19146889782643625</v>
          </cell>
          <cell r="AS102">
            <v>1652.1724733532028</v>
          </cell>
          <cell r="AT102">
            <v>0.8129888480392149</v>
          </cell>
          <cell r="AU102">
            <v>0.17438686870662656</v>
          </cell>
          <cell r="AV102">
            <v>2074.0557543588648</v>
          </cell>
        </row>
        <row r="103">
          <cell r="B103">
            <v>95</v>
          </cell>
          <cell r="C103">
            <v>0.23343306869257738</v>
          </cell>
          <cell r="D103">
            <v>0.91421568627450889</v>
          </cell>
          <cell r="E103">
            <v>0.21340817309394922</v>
          </cell>
          <cell r="F103">
            <v>1286.587417223275</v>
          </cell>
          <cell r="G103">
            <v>0.96499999999999997</v>
          </cell>
          <cell r="H103">
            <v>0.22526291128833717</v>
          </cell>
          <cell r="I103">
            <v>1048.0363185477404</v>
          </cell>
          <cell r="J103">
            <v>1</v>
          </cell>
          <cell r="K103">
            <v>0.23343306869257738</v>
          </cell>
          <cell r="L103">
            <v>1032.133763880212</v>
          </cell>
          <cell r="M103">
            <v>0.92500000000000004</v>
          </cell>
          <cell r="N103">
            <v>0.21592558854063409</v>
          </cell>
          <cell r="O103">
            <v>1157.2553968854463</v>
          </cell>
          <cell r="P103">
            <v>0.88221813725490106</v>
          </cell>
          <cell r="Q103">
            <v>0.20593888703566099</v>
          </cell>
          <cell r="R103">
            <v>1387.9298973784253</v>
          </cell>
          <cell r="S103">
            <v>0.91421568627450889</v>
          </cell>
          <cell r="T103">
            <v>0.21340817309394922</v>
          </cell>
          <cell r="U103">
            <v>1367.9758503060491</v>
          </cell>
          <cell r="V103">
            <v>0.84564950980392073</v>
          </cell>
          <cell r="W103">
            <v>0.19740256011190302</v>
          </cell>
          <cell r="X103">
            <v>1512.9262143406359</v>
          </cell>
          <cell r="Y103">
            <v>0.96499999999999997</v>
          </cell>
          <cell r="Z103">
            <v>0.22526291128833717</v>
          </cell>
          <cell r="AA103">
            <v>1123.1534557745972</v>
          </cell>
          <cell r="AB103">
            <v>0.892625</v>
          </cell>
          <cell r="AC103">
            <v>0.20836819294171188</v>
          </cell>
          <cell r="AD103">
            <v>1253.4147967482884</v>
          </cell>
          <cell r="AE103">
            <v>0.92500000000000004</v>
          </cell>
          <cell r="AF103">
            <v>0.21592558854063409</v>
          </cell>
          <cell r="AG103">
            <v>1236.4006208005326</v>
          </cell>
          <cell r="AH103">
            <v>0.88221813725490106</v>
          </cell>
          <cell r="AI103">
            <v>0.20593888703566099</v>
          </cell>
          <cell r="AJ103">
            <v>1472.3595359754956</v>
          </cell>
          <cell r="AK103">
            <v>0.81605177696078357</v>
          </cell>
          <cell r="AL103">
            <v>0.19049347050798643</v>
          </cell>
          <cell r="AM103">
            <v>1621.7673890526814</v>
          </cell>
          <cell r="AN103">
            <v>0.84564950980392073</v>
          </cell>
          <cell r="AO103">
            <v>0.19740256011190302</v>
          </cell>
          <cell r="AP103">
            <v>1600.7934755998474</v>
          </cell>
          <cell r="AQ103">
            <v>0.892625</v>
          </cell>
          <cell r="AR103">
            <v>0.20836819294171188</v>
          </cell>
          <cell r="AS103">
            <v>1335.8328308610878</v>
          </cell>
          <cell r="AT103">
            <v>0.81605177696078357</v>
          </cell>
          <cell r="AU103">
            <v>0.19049347050798643</v>
          </cell>
          <cell r="AV103">
            <v>1712.3676658332622</v>
          </cell>
        </row>
        <row r="104">
          <cell r="B104">
            <v>96</v>
          </cell>
          <cell r="C104">
            <v>0.25303267669145763</v>
          </cell>
          <cell r="D104">
            <v>0.91764705882352848</v>
          </cell>
          <cell r="E104">
            <v>0.23219469155216088</v>
          </cell>
          <cell r="F104">
            <v>1012.0191469879933</v>
          </cell>
          <cell r="G104">
            <v>0.96499999999999997</v>
          </cell>
          <cell r="H104">
            <v>0.24417653300725661</v>
          </cell>
          <cell r="I104">
            <v>811.95260629576524</v>
          </cell>
          <cell r="J104">
            <v>1</v>
          </cell>
          <cell r="K104">
            <v>0.25303267669145763</v>
          </cell>
          <cell r="L104">
            <v>791.19961207643394</v>
          </cell>
          <cell r="M104">
            <v>0.92500000000000004</v>
          </cell>
          <cell r="N104">
            <v>0.23405522593959832</v>
          </cell>
          <cell r="O104">
            <v>907.3743442211312</v>
          </cell>
          <cell r="P104">
            <v>0.88552941176470501</v>
          </cell>
          <cell r="Q104">
            <v>0.22406787734783526</v>
          </cell>
          <cell r="R104">
            <v>1102.1011590287933</v>
          </cell>
          <cell r="S104">
            <v>0.91764705882352848</v>
          </cell>
          <cell r="T104">
            <v>0.23219469155216088</v>
          </cell>
          <cell r="U104">
            <v>1076.0386232555934</v>
          </cell>
          <cell r="V104">
            <v>0.84882352941176387</v>
          </cell>
          <cell r="W104">
            <v>0.21478008968574883</v>
          </cell>
          <cell r="X104">
            <v>1214.2707063693845</v>
          </cell>
          <cell r="Y104">
            <v>0.96499999999999997</v>
          </cell>
          <cell r="Z104">
            <v>0.24417653300725661</v>
          </cell>
          <cell r="AA104">
            <v>870.1486385032548</v>
          </cell>
          <cell r="AB104">
            <v>0.892625</v>
          </cell>
          <cell r="AC104">
            <v>0.22586329303171238</v>
          </cell>
          <cell r="AD104">
            <v>992.24302054344446</v>
          </cell>
          <cell r="AE104">
            <v>0.92500000000000004</v>
          </cell>
          <cell r="AF104">
            <v>0.23405522593959832</v>
          </cell>
          <cell r="AG104">
            <v>969.43008908217212</v>
          </cell>
          <cell r="AH104">
            <v>0.88552941176470501</v>
          </cell>
          <cell r="AI104">
            <v>0.22406787734783526</v>
          </cell>
          <cell r="AJ104">
            <v>1169.1434518203598</v>
          </cell>
          <cell r="AK104">
            <v>0.81911470588235213</v>
          </cell>
          <cell r="AL104">
            <v>0.20726278654674762</v>
          </cell>
          <cell r="AM104">
            <v>1312.8312907553604</v>
          </cell>
          <cell r="AN104">
            <v>0.84882352941176387</v>
          </cell>
          <cell r="AO104">
            <v>0.21478008968574883</v>
          </cell>
          <cell r="AP104">
            <v>1284.7927453060063</v>
          </cell>
          <cell r="AQ104">
            <v>0.892625</v>
          </cell>
          <cell r="AR104">
            <v>0.22586329303171238</v>
          </cell>
          <cell r="AS104">
            <v>1057.4877578223516</v>
          </cell>
          <cell r="AT104">
            <v>0.81911470588235213</v>
          </cell>
          <cell r="AU104">
            <v>0.20726278654674762</v>
          </cell>
          <cell r="AV104">
            <v>1386.1728063830242</v>
          </cell>
        </row>
        <row r="105">
          <cell r="B105">
            <v>97</v>
          </cell>
          <cell r="C105">
            <v>0.27389302864348952</v>
          </cell>
          <cell r="D105">
            <v>0.92107843137254808</v>
          </cell>
          <cell r="E105">
            <v>0.25227696118682169</v>
          </cell>
          <cell r="F105">
            <v>777.03367330823517</v>
          </cell>
          <cell r="G105">
            <v>0.96499999999999997</v>
          </cell>
          <cell r="H105">
            <v>0.26430677264096736</v>
          </cell>
          <cell r="I105">
            <v>613.69283392425928</v>
          </cell>
          <cell r="J105">
            <v>1</v>
          </cell>
          <cell r="K105">
            <v>0.27389302864348952</v>
          </cell>
          <cell r="L105">
            <v>591.00025643549088</v>
          </cell>
          <cell r="M105">
            <v>0.92500000000000004</v>
          </cell>
          <cell r="N105">
            <v>0.2533510514952278</v>
          </cell>
          <cell r="O105">
            <v>694.99863707265956</v>
          </cell>
          <cell r="P105">
            <v>0.88884068627450885</v>
          </cell>
          <cell r="Q105">
            <v>0.24344726754528292</v>
          </cell>
          <cell r="R105">
            <v>855.15569170262256</v>
          </cell>
          <cell r="S105">
            <v>0.92107843137254808</v>
          </cell>
          <cell r="T105">
            <v>0.25227696118682169</v>
          </cell>
          <cell r="U105">
            <v>826.18816703054904</v>
          </cell>
          <cell r="V105">
            <v>0.851997549019607</v>
          </cell>
          <cell r="W105">
            <v>0.23335618909781009</v>
          </cell>
          <cell r="X105">
            <v>953.46953515259054</v>
          </cell>
          <cell r="Y105">
            <v>0.96499999999999997</v>
          </cell>
          <cell r="Z105">
            <v>0.26430677264096736</v>
          </cell>
          <cell r="AA105">
            <v>657.67876075254537</v>
          </cell>
          <cell r="AB105">
            <v>0.892625</v>
          </cell>
          <cell r="AC105">
            <v>0.24448376469289484</v>
          </cell>
          <cell r="AD105">
            <v>768.13174443576906</v>
          </cell>
          <cell r="AE105">
            <v>0.92500000000000004</v>
          </cell>
          <cell r="AF105">
            <v>0.2533510514952278</v>
          </cell>
          <cell r="AG105">
            <v>742.52991054939946</v>
          </cell>
          <cell r="AH105">
            <v>0.88884068627450885</v>
          </cell>
          <cell r="AI105">
            <v>0.24344726754528292</v>
          </cell>
          <cell r="AJ105">
            <v>907.17596025585067</v>
          </cell>
          <cell r="AK105">
            <v>0.8221776348039207</v>
          </cell>
          <cell r="AL105">
            <v>0.22518872247938673</v>
          </cell>
          <cell r="AM105">
            <v>1040.7302191676411</v>
          </cell>
          <cell r="AN105">
            <v>0.851997549019607</v>
          </cell>
          <cell r="AO105">
            <v>0.23335618909781009</v>
          </cell>
          <cell r="AP105">
            <v>1008.8448442415828</v>
          </cell>
          <cell r="AQ105">
            <v>0.892625</v>
          </cell>
          <cell r="AR105">
            <v>0.24448376469289484</v>
          </cell>
          <cell r="AS105">
            <v>818.64009049987328</v>
          </cell>
          <cell r="AT105">
            <v>0.8221776348039207</v>
          </cell>
          <cell r="AU105">
            <v>0.22518872247938673</v>
          </cell>
          <cell r="AV105">
            <v>1098.8707678967535</v>
          </cell>
        </row>
        <row r="106">
          <cell r="B106">
            <v>98</v>
          </cell>
          <cell r="C106">
            <v>0.29608400577381461</v>
          </cell>
          <cell r="D106">
            <v>0.92450980392156767</v>
          </cell>
          <cell r="E106">
            <v>0.27373256612226166</v>
          </cell>
          <cell r="F106">
            <v>581.00597946620007</v>
          </cell>
          <cell r="G106">
            <v>0.96499999999999997</v>
          </cell>
          <cell r="H106">
            <v>0.2857210655717311</v>
          </cell>
          <cell r="I106">
            <v>451.48966159684915</v>
          </cell>
          <cell r="J106">
            <v>1</v>
          </cell>
          <cell r="K106">
            <v>0.29608400577381461</v>
          </cell>
          <cell r="L106">
            <v>429.12940627129535</v>
          </cell>
          <cell r="M106">
            <v>0.92500000000000004</v>
          </cell>
          <cell r="N106">
            <v>0.27387770534077854</v>
          </cell>
          <cell r="O106">
            <v>518.92000158255109</v>
          </cell>
          <cell r="P106">
            <v>0.8921519607843128</v>
          </cell>
          <cell r="Q106">
            <v>0.26415192630798251</v>
          </cell>
          <cell r="R106">
            <v>646.9703752318228</v>
          </cell>
          <cell r="S106">
            <v>0.92450980392156767</v>
          </cell>
          <cell r="T106">
            <v>0.27373256612226166</v>
          </cell>
          <cell r="U106">
            <v>617.75992688357189</v>
          </cell>
          <cell r="V106">
            <v>0.85517156862745014</v>
          </cell>
          <cell r="W106">
            <v>0.25320262366309204</v>
          </cell>
          <cell r="X106">
            <v>730.97151800852157</v>
          </cell>
          <cell r="Y106">
            <v>0.96499999999999997</v>
          </cell>
          <cell r="Z106">
            <v>0.2857210655717311</v>
          </cell>
          <cell r="AA106">
            <v>483.84981006352922</v>
          </cell>
          <cell r="AB106">
            <v>0.892625</v>
          </cell>
          <cell r="AC106">
            <v>0.26429198565385126</v>
          </cell>
          <cell r="AD106">
            <v>580.33600377599168</v>
          </cell>
          <cell r="AE106">
            <v>0.92500000000000004</v>
          </cell>
          <cell r="AF106">
            <v>0.27387770534077854</v>
          </cell>
          <cell r="AG106">
            <v>554.40917694505174</v>
          </cell>
          <cell r="AH106">
            <v>0.8921519607843128</v>
          </cell>
          <cell r="AI106">
            <v>0.26415192630798251</v>
          </cell>
          <cell r="AJ106">
            <v>686.32645154879572</v>
          </cell>
          <cell r="AK106">
            <v>0.82524056372548937</v>
          </cell>
          <cell r="AL106">
            <v>0.24434053183488383</v>
          </cell>
          <cell r="AM106">
            <v>806.36951066758786</v>
          </cell>
          <cell r="AN106">
            <v>0.85517156862745014</v>
          </cell>
          <cell r="AO106">
            <v>0.25320262366309204</v>
          </cell>
          <cell r="AP106">
            <v>773.42465599839329</v>
          </cell>
          <cell r="AQ106">
            <v>0.892625</v>
          </cell>
          <cell r="AR106">
            <v>0.26429198565385126</v>
          </cell>
          <cell r="AS106">
            <v>618.4958792459322</v>
          </cell>
          <cell r="AT106">
            <v>0.82524056372548937</v>
          </cell>
          <cell r="AU106">
            <v>0.24434053183488383</v>
          </cell>
          <cell r="AV106">
            <v>851.41746350414087</v>
          </cell>
        </row>
        <row r="107">
          <cell r="B107">
            <v>99</v>
          </cell>
          <cell r="C107">
            <v>0.31884033927529581</v>
          </cell>
          <cell r="D107">
            <v>0.92794117647058727</v>
          </cell>
          <cell r="E107">
            <v>0.29586507953339919</v>
          </cell>
          <cell r="F107">
            <v>421.96572177453908</v>
          </cell>
          <cell r="G107">
            <v>0.96499999999999997</v>
          </cell>
          <cell r="H107">
            <v>0.30768092740066044</v>
          </cell>
          <cell r="I107">
            <v>322.48955439077713</v>
          </cell>
          <cell r="J107">
            <v>1</v>
          </cell>
          <cell r="K107">
            <v>0.31884033927529581</v>
          </cell>
          <cell r="L107">
            <v>302.07105266715155</v>
          </cell>
          <cell r="M107">
            <v>0.92500000000000004</v>
          </cell>
          <cell r="N107">
            <v>0.29492731382964865</v>
          </cell>
          <cell r="O107">
            <v>376.79938229368878</v>
          </cell>
          <cell r="P107">
            <v>0.89546323529411664</v>
          </cell>
          <cell r="Q107">
            <v>0.28550980174973017</v>
          </cell>
          <cell r="R107">
            <v>476.07190435013854</v>
          </cell>
          <cell r="S107">
            <v>0.92794117647058727</v>
          </cell>
          <cell r="T107">
            <v>0.29586507953339919</v>
          </cell>
          <cell r="U107">
            <v>448.65891685023104</v>
          </cell>
          <cell r="V107">
            <v>0.85834558823529328</v>
          </cell>
          <cell r="W107">
            <v>0.27367519856839428</v>
          </cell>
          <cell r="X107">
            <v>545.88761182577082</v>
          </cell>
          <cell r="Y107">
            <v>0.96499999999999997</v>
          </cell>
          <cell r="Z107">
            <v>0.30768092740066044</v>
          </cell>
          <cell r="AA107">
            <v>345.60372675549797</v>
          </cell>
          <cell r="AB107">
            <v>0.892625</v>
          </cell>
          <cell r="AC107">
            <v>0.2846048578456109</v>
          </cell>
          <cell r="AD107">
            <v>426.9578489916139</v>
          </cell>
          <cell r="AE107">
            <v>0.92500000000000004</v>
          </cell>
          <cell r="AF107">
            <v>0.29492731382964865</v>
          </cell>
          <cell r="AG107">
            <v>402.5688637434713</v>
          </cell>
          <cell r="AH107">
            <v>0.89546323529411664</v>
          </cell>
          <cell r="AI107">
            <v>0.28550980174973017</v>
          </cell>
          <cell r="AJ107">
            <v>505.03199729605905</v>
          </cell>
          <cell r="AK107">
            <v>0.82830349264705794</v>
          </cell>
          <cell r="AL107">
            <v>0.26409656661850045</v>
          </cell>
          <cell r="AM107">
            <v>609.34075557563449</v>
          </cell>
          <cell r="AN107">
            <v>0.85834558823529328</v>
          </cell>
          <cell r="AO107">
            <v>0.27367519856839428</v>
          </cell>
          <cell r="AP107">
            <v>577.59150389387571</v>
          </cell>
          <cell r="AQ107">
            <v>0.892625</v>
          </cell>
          <cell r="AR107">
            <v>0.2846048578456109</v>
          </cell>
          <cell r="AS107">
            <v>455.03237520130017</v>
          </cell>
          <cell r="AT107">
            <v>0.82830349264705794</v>
          </cell>
          <cell r="AU107">
            <v>0.26409656661850045</v>
          </cell>
          <cell r="AV107">
            <v>643.38166765803135</v>
          </cell>
        </row>
        <row r="108">
          <cell r="B108">
            <v>100</v>
          </cell>
          <cell r="C108">
            <v>0.34274880199974533</v>
          </cell>
          <cell r="D108">
            <v>0.93137254901960687</v>
          </cell>
          <cell r="E108">
            <v>0.31922682539191932</v>
          </cell>
          <cell r="F108">
            <v>297.12079994134683</v>
          </cell>
          <cell r="G108">
            <v>0.96499999999999997</v>
          </cell>
          <cell r="H108">
            <v>0.33075259392975426</v>
          </cell>
          <cell r="I108">
            <v>223.26566921879709</v>
          </cell>
          <cell r="J108">
            <v>1</v>
          </cell>
          <cell r="K108">
            <v>0.34274880199974533</v>
          </cell>
          <cell r="L108">
            <v>205.75861574951119</v>
          </cell>
          <cell r="M108">
            <v>0.92500000000000004</v>
          </cell>
          <cell r="N108">
            <v>0.31704264184976444</v>
          </cell>
          <cell r="O108">
            <v>265.67095262114026</v>
          </cell>
          <cell r="P108">
            <v>0.8987745098039206</v>
          </cell>
          <cell r="Q108">
            <v>0.30805388650320215</v>
          </cell>
          <cell r="R108">
            <v>340.148709320514</v>
          </cell>
          <cell r="S108">
            <v>0.93137254901960687</v>
          </cell>
          <cell r="T108">
            <v>0.31922682539191932</v>
          </cell>
          <cell r="U108">
            <v>315.9164107329687</v>
          </cell>
          <cell r="V108">
            <v>0.86151960784313641</v>
          </cell>
          <cell r="W108">
            <v>0.29528481348752539</v>
          </cell>
          <cell r="X108">
            <v>396.49171126332647</v>
          </cell>
          <cell r="Y108">
            <v>0.96499999999999997</v>
          </cell>
          <cell r="Z108">
            <v>0.33075259392975426</v>
          </cell>
          <cell r="AA108">
            <v>239.26805159424191</v>
          </cell>
          <cell r="AB108">
            <v>0.892625</v>
          </cell>
          <cell r="AC108">
            <v>0.30594614938502268</v>
          </cell>
          <cell r="AD108">
            <v>305.44357107328784</v>
          </cell>
          <cell r="AE108">
            <v>0.92500000000000004</v>
          </cell>
          <cell r="AF108">
            <v>0.31704264184976444</v>
          </cell>
          <cell r="AG108">
            <v>283.84031012815547</v>
          </cell>
          <cell r="AH108">
            <v>0.8987745098039206</v>
          </cell>
          <cell r="AI108">
            <v>0.30805388650320215</v>
          </cell>
          <cell r="AJ108">
            <v>360.84041187079094</v>
          </cell>
          <cell r="AK108">
            <v>0.83136642156862661</v>
          </cell>
          <cell r="AL108">
            <v>0.284949845015462</v>
          </cell>
          <cell r="AM108">
            <v>448.41595412738656</v>
          </cell>
          <cell r="AN108">
            <v>0.86151960784313641</v>
          </cell>
          <cell r="AO108">
            <v>0.29528481348752539</v>
          </cell>
          <cell r="AP108">
            <v>419.51903437430178</v>
          </cell>
          <cell r="AQ108">
            <v>0.892625</v>
          </cell>
          <cell r="AR108">
            <v>0.30594614938502268</v>
          </cell>
          <cell r="AS108">
            <v>325.52795074198349</v>
          </cell>
          <cell r="AT108">
            <v>0.83136642156862661</v>
          </cell>
          <cell r="AU108">
            <v>0.284949845015462</v>
          </cell>
          <cell r="AV108">
            <v>473.46677820426015</v>
          </cell>
        </row>
        <row r="109">
          <cell r="B109">
            <v>101</v>
          </cell>
          <cell r="C109">
            <v>0.36699551093181726</v>
          </cell>
          <cell r="D109">
            <v>0.93480392156862646</v>
          </cell>
          <cell r="E109">
            <v>0.3430688428171445</v>
          </cell>
          <cell r="F109">
            <v>202.27187021816314</v>
          </cell>
          <cell r="G109">
            <v>0.96499999999999997</v>
          </cell>
          <cell r="H109">
            <v>0.35415066804920364</v>
          </cell>
          <cell r="I109">
            <v>149.41996998921746</v>
          </cell>
          <cell r="J109">
            <v>1</v>
          </cell>
          <cell r="K109">
            <v>0.36699551093181726</v>
          </cell>
          <cell r="L109">
            <v>135.23509670024029</v>
          </cell>
          <cell r="M109">
            <v>0.92500000000000004</v>
          </cell>
          <cell r="N109">
            <v>0.33947084761193097</v>
          </cell>
          <cell r="O109">
            <v>181.44193193939034</v>
          </cell>
          <cell r="P109">
            <v>0.90208578431372455</v>
          </cell>
          <cell r="Q109">
            <v>0.33106143331854443</v>
          </cell>
          <cell r="R109">
            <v>235.36457742528171</v>
          </cell>
          <cell r="S109">
            <v>0.93480392156862646</v>
          </cell>
          <cell r="T109">
            <v>0.3430688428171445</v>
          </cell>
          <cell r="U109">
            <v>215.06741784547344</v>
          </cell>
          <cell r="V109">
            <v>0.86469362745097955</v>
          </cell>
          <cell r="W109">
            <v>0.31733867960585871</v>
          </cell>
          <cell r="X109">
            <v>279.4137302535853</v>
          </cell>
          <cell r="Y109">
            <v>0.96499999999999997</v>
          </cell>
          <cell r="Z109">
            <v>0.35415066804920364</v>
          </cell>
          <cell r="AA109">
            <v>160.12952288492815</v>
          </cell>
          <cell r="AB109">
            <v>0.892625</v>
          </cell>
          <cell r="AC109">
            <v>0.32758936794551335</v>
          </cell>
          <cell r="AD109">
            <v>211.99428664900495</v>
          </cell>
          <cell r="AE109">
            <v>0.92500000000000004</v>
          </cell>
          <cell r="AF109">
            <v>0.33947084761193097</v>
          </cell>
          <cell r="AG109">
            <v>193.8508283416686</v>
          </cell>
          <cell r="AH109">
            <v>0.90208578431372455</v>
          </cell>
          <cell r="AI109">
            <v>0.33106143331854443</v>
          </cell>
          <cell r="AJ109">
            <v>249.68212058657761</v>
          </cell>
          <cell r="AK109">
            <v>0.83442935049019529</v>
          </cell>
          <cell r="AL109">
            <v>0.30623182581965364</v>
          </cell>
          <cell r="AM109">
            <v>320.63989749632725</v>
          </cell>
          <cell r="AN109">
            <v>0.86469362745097955</v>
          </cell>
          <cell r="AO109">
            <v>0.31733867960585871</v>
          </cell>
          <cell r="AP109">
            <v>295.64143455461931</v>
          </cell>
          <cell r="AQ109">
            <v>0.892625</v>
          </cell>
          <cell r="AR109">
            <v>0.32758936794551335</v>
          </cell>
          <cell r="AS109">
            <v>225.93392769527631</v>
          </cell>
          <cell r="AT109">
            <v>0.83442935049019529</v>
          </cell>
          <cell r="AU109">
            <v>0.30623182581965364</v>
          </cell>
          <cell r="AV109">
            <v>338.55249313498615</v>
          </cell>
        </row>
        <row r="110">
          <cell r="B110">
            <v>102</v>
          </cell>
          <cell r="C110">
            <v>0.3910549419716684</v>
          </cell>
          <cell r="D110">
            <v>0.93823529411764606</v>
          </cell>
          <cell r="E110">
            <v>0.36690154849694734</v>
          </cell>
          <cell r="F110">
            <v>132.87869376795828</v>
          </cell>
          <cell r="G110">
            <v>0.96499999999999997</v>
          </cell>
          <cell r="H110">
            <v>0.37736801900265998</v>
          </cell>
          <cell r="I110">
            <v>96.502787797644132</v>
          </cell>
          <cell r="J110">
            <v>1</v>
          </cell>
          <cell r="K110">
            <v>0.3910549419716684</v>
          </cell>
          <cell r="L110">
            <v>85.604423290821885</v>
          </cell>
          <cell r="M110">
            <v>0.92500000000000004</v>
          </cell>
          <cell r="N110">
            <v>0.36172582132379327</v>
          </cell>
          <cell r="O110">
            <v>119.8476855115792</v>
          </cell>
          <cell r="P110">
            <v>0.90539705882352839</v>
          </cell>
          <cell r="Q110">
            <v>0.35405999429955415</v>
          </cell>
          <cell r="R110">
            <v>157.44444307045441</v>
          </cell>
          <cell r="S110">
            <v>0.93823529411764606</v>
          </cell>
          <cell r="T110">
            <v>0.36690154849694734</v>
          </cell>
          <cell r="U110">
            <v>141.28448767755557</v>
          </cell>
          <cell r="V110">
            <v>0.86786764705882269</v>
          </cell>
          <cell r="W110">
            <v>0.33938393235967629</v>
          </cell>
          <cell r="X110">
            <v>190.74494603116497</v>
          </cell>
          <cell r="Y110">
            <v>0.96499999999999997</v>
          </cell>
          <cell r="Z110">
            <v>0.37736801900265998</v>
          </cell>
          <cell r="AA110">
            <v>103.4195453808306</v>
          </cell>
          <cell r="AB110">
            <v>0.892625</v>
          </cell>
          <cell r="AC110">
            <v>0.34906541757746051</v>
          </cell>
          <cell r="AD110">
            <v>142.54721227759745</v>
          </cell>
          <cell r="AE110">
            <v>0.92500000000000004</v>
          </cell>
          <cell r="AF110">
            <v>0.36172582132379327</v>
          </cell>
          <cell r="AG110">
            <v>128.04412333424742</v>
          </cell>
          <cell r="AH110">
            <v>0.90539705882352839</v>
          </cell>
          <cell r="AI110">
            <v>0.35405999429955415</v>
          </cell>
          <cell r="AJ110">
            <v>167.02199987117157</v>
          </cell>
          <cell r="AK110">
            <v>0.83749227941176385</v>
          </cell>
          <cell r="AL110">
            <v>0.32750549472708762</v>
          </cell>
          <cell r="AM110">
            <v>222.44975625540036</v>
          </cell>
          <cell r="AN110">
            <v>0.86786764705882269</v>
          </cell>
          <cell r="AO110">
            <v>0.33938393235967629</v>
          </cell>
          <cell r="AP110">
            <v>201.82297207627454</v>
          </cell>
          <cell r="AQ110">
            <v>0.892625</v>
          </cell>
          <cell r="AR110">
            <v>0.34906541757746051</v>
          </cell>
          <cell r="AS110">
            <v>151.92037512413344</v>
          </cell>
          <cell r="AT110">
            <v>0.83749227941176385</v>
          </cell>
          <cell r="AU110">
            <v>0.32750549472708762</v>
          </cell>
          <cell r="AV110">
            <v>234.87694502646357</v>
          </cell>
        </row>
        <row r="111">
          <cell r="B111">
            <v>103</v>
          </cell>
          <cell r="C111">
            <v>0.41583941781962214</v>
          </cell>
          <cell r="D111">
            <v>0.94166666666666565</v>
          </cell>
          <cell r="E111">
            <v>0.3915821184468104</v>
          </cell>
          <cell r="F111">
            <v>84.125295262242716</v>
          </cell>
          <cell r="G111">
            <v>0.96499999999999997</v>
          </cell>
          <cell r="H111">
            <v>0.40128503819593536</v>
          </cell>
          <cell r="I111">
            <v>60.085721938213091</v>
          </cell>
          <cell r="J111">
            <v>1</v>
          </cell>
          <cell r="K111">
            <v>0.41583941781962214</v>
          </cell>
          <cell r="L111">
            <v>52.128390508311391</v>
          </cell>
          <cell r="M111">
            <v>0.92500000000000004</v>
          </cell>
          <cell r="N111">
            <v>0.38465146148315049</v>
          </cell>
          <cell r="O111">
            <v>76.49568303614754</v>
          </cell>
          <cell r="P111">
            <v>0.90870833333333234</v>
          </cell>
          <cell r="Q111">
            <v>0.37787674430117207</v>
          </cell>
          <cell r="R111">
            <v>101.69966445443285</v>
          </cell>
          <cell r="S111">
            <v>0.94166666666666565</v>
          </cell>
          <cell r="T111">
            <v>0.3915821184468104</v>
          </cell>
          <cell r="U111">
            <v>89.446990370062565</v>
          </cell>
          <cell r="V111">
            <v>0.87104166666666583</v>
          </cell>
          <cell r="W111">
            <v>0.3622134595632997</v>
          </cell>
          <cell r="X111">
            <v>126.00917616937396</v>
          </cell>
          <cell r="Y111">
            <v>0.96499999999999997</v>
          </cell>
          <cell r="Z111">
            <v>0.40128503819593536</v>
          </cell>
          <cell r="AA111">
            <v>64.392316414310855</v>
          </cell>
          <cell r="AB111">
            <v>0.892625</v>
          </cell>
          <cell r="AC111">
            <v>0.37118866033124021</v>
          </cell>
          <cell r="AD111">
            <v>92.788910099414977</v>
          </cell>
          <cell r="AE111">
            <v>0.92500000000000004</v>
          </cell>
          <cell r="AF111">
            <v>0.38465146148315049</v>
          </cell>
          <cell r="AG111">
            <v>81.727257655481679</v>
          </cell>
          <cell r="AH111">
            <v>0.90870833333333234</v>
          </cell>
          <cell r="AI111">
            <v>0.37787674430117207</v>
          </cell>
          <cell r="AJ111">
            <v>107.88619154888443</v>
          </cell>
          <cell r="AK111">
            <v>0.84055520833333242</v>
          </cell>
          <cell r="AL111">
            <v>0.34953598847858414</v>
          </cell>
          <cell r="AM111">
            <v>149.5962387810554</v>
          </cell>
          <cell r="AN111">
            <v>0.87104166666666583</v>
          </cell>
          <cell r="AO111">
            <v>0.3622134595632997</v>
          </cell>
          <cell r="AP111">
            <v>133.32749817251133</v>
          </cell>
          <cell r="AQ111">
            <v>0.892625</v>
          </cell>
          <cell r="AR111">
            <v>0.37118866033124021</v>
          </cell>
          <cell r="AS111">
            <v>98.890225942903356</v>
          </cell>
          <cell r="AT111">
            <v>0.84055520833333242</v>
          </cell>
          <cell r="AU111">
            <v>0.34953598847858414</v>
          </cell>
          <cell r="AV111">
            <v>157.95345494558464</v>
          </cell>
        </row>
        <row r="112">
          <cell r="B112">
            <v>104</v>
          </cell>
          <cell r="C112">
            <v>0.44121998264092582</v>
          </cell>
          <cell r="D112">
            <v>0.94509803921568525</v>
          </cell>
          <cell r="E112">
            <v>0.41699614045671768</v>
          </cell>
          <cell r="F112">
            <v>51.183333928490285</v>
          </cell>
          <cell r="G112">
            <v>0.96499999999999997</v>
          </cell>
          <cell r="H112">
            <v>0.4257772832484934</v>
          </cell>
          <cell r="I112">
            <v>35.974220715206897</v>
          </cell>
          <cell r="J112">
            <v>1</v>
          </cell>
          <cell r="K112">
            <v>0.44121998264092582</v>
          </cell>
          <cell r="L112">
            <v>30.451350947461268</v>
          </cell>
          <cell r="M112">
            <v>0.92500000000000004</v>
          </cell>
          <cell r="N112">
            <v>0.40812848394285639</v>
          </cell>
          <cell r="O112">
            <v>47.071506759141549</v>
          </cell>
          <cell r="P112">
            <v>0.91201960784313618</v>
          </cell>
          <cell r="Q112">
            <v>0.40240127554073252</v>
          </cell>
          <cell r="R112">
            <v>63.269726353870126</v>
          </cell>
          <cell r="S112">
            <v>0.94509803921568525</v>
          </cell>
          <cell r="T112">
            <v>0.41699614045671768</v>
          </cell>
          <cell r="U112">
            <v>54.421148392262012</v>
          </cell>
          <cell r="V112">
            <v>0.87421568627450885</v>
          </cell>
          <cell r="W112">
            <v>0.38572142992246383</v>
          </cell>
          <cell r="X112">
            <v>80.366956532343707</v>
          </cell>
          <cell r="Y112">
            <v>0.96499999999999997</v>
          </cell>
          <cell r="Z112">
            <v>0.4257772832484934</v>
          </cell>
          <cell r="AA112">
            <v>38.552643262469367</v>
          </cell>
          <cell r="AB112">
            <v>0.892625</v>
          </cell>
          <cell r="AC112">
            <v>0.3938439870048564</v>
          </cell>
          <cell r="AD112">
            <v>58.346718866017248</v>
          </cell>
          <cell r="AE112">
            <v>0.92500000000000004</v>
          </cell>
          <cell r="AF112">
            <v>0.40812848394285639</v>
          </cell>
          <cell r="AG112">
            <v>50.290748555290655</v>
          </cell>
          <cell r="AH112">
            <v>0.91201960784313618</v>
          </cell>
          <cell r="AI112">
            <v>0.40240127554073252</v>
          </cell>
          <cell r="AJ112">
            <v>67.118508731339347</v>
          </cell>
          <cell r="AK112">
            <v>0.84361813725490098</v>
          </cell>
          <cell r="AL112">
            <v>0.37222117987517761</v>
          </cell>
          <cell r="AM112">
            <v>97.306969586040907</v>
          </cell>
          <cell r="AN112">
            <v>0.87421568627450885</v>
          </cell>
          <cell r="AO112">
            <v>0.38572142992246383</v>
          </cell>
          <cell r="AP112">
            <v>85.034483804526474</v>
          </cell>
          <cell r="AQ112">
            <v>0.892625</v>
          </cell>
          <cell r="AR112">
            <v>0.3938439870048564</v>
          </cell>
          <cell r="AS112">
            <v>62.183295455303401</v>
          </cell>
          <cell r="AT112">
            <v>0.84361813725490098</v>
          </cell>
          <cell r="AU112">
            <v>0.37222117987517761</v>
          </cell>
          <cell r="AV112">
            <v>102.74303793757221</v>
          </cell>
        </row>
        <row r="113">
          <cell r="B113">
            <v>105</v>
          </cell>
          <cell r="C113">
            <v>0.46704873200869534</v>
          </cell>
          <cell r="D113">
            <v>0.94852941176470484</v>
          </cell>
          <cell r="E113">
            <v>0.44300945903765909</v>
          </cell>
          <cell r="F113">
            <v>29.840081224602464</v>
          </cell>
          <cell r="G113">
            <v>0.96499999999999997</v>
          </cell>
          <cell r="H113">
            <v>0.45070202638839102</v>
          </cell>
          <cell r="I113">
            <v>20.65721475210443</v>
          </cell>
          <cell r="J113">
            <v>1</v>
          </cell>
          <cell r="K113">
            <v>0.46704873200869534</v>
          </cell>
          <cell r="L113">
            <v>17.015606411029669</v>
          </cell>
          <cell r="M113">
            <v>0.92500000000000004</v>
          </cell>
          <cell r="N113">
            <v>0.43202007710804319</v>
          </cell>
          <cell r="O113">
            <v>27.860284068627191</v>
          </cell>
          <cell r="P113">
            <v>0.91533088235294013</v>
          </cell>
          <cell r="Q113">
            <v>0.42750412797134096</v>
          </cell>
          <cell r="R113">
            <v>37.809907765959693</v>
          </cell>
          <cell r="S113">
            <v>0.94852941176470484</v>
          </cell>
          <cell r="T113">
            <v>0.44300945903765909</v>
          </cell>
          <cell r="U113">
            <v>31.727739553466442</v>
          </cell>
          <cell r="V113">
            <v>0.87738970588235199</v>
          </cell>
          <cell r="W113">
            <v>0.40978374960983466</v>
          </cell>
          <cell r="X113">
            <v>49.367699140171595</v>
          </cell>
          <cell r="Y113">
            <v>0.96499999999999997</v>
          </cell>
          <cell r="Z113">
            <v>0.45070202638839102</v>
          </cell>
          <cell r="AA113">
            <v>22.137803552126826</v>
          </cell>
          <cell r="AB113">
            <v>0.892625</v>
          </cell>
          <cell r="AC113">
            <v>0.41689937440926167</v>
          </cell>
          <cell r="AD113">
            <v>35.367214479173541</v>
          </cell>
          <cell r="AE113">
            <v>0.92500000000000004</v>
          </cell>
          <cell r="AF113">
            <v>0.43202007710804319</v>
          </cell>
          <cell r="AG113">
            <v>29.765661591068486</v>
          </cell>
          <cell r="AH113">
            <v>0.91533088235294013</v>
          </cell>
          <cell r="AI113">
            <v>0.42750412797134096</v>
          </cell>
          <cell r="AJ113">
            <v>40.109935205456601</v>
          </cell>
          <cell r="AK113">
            <v>0.84668106617646965</v>
          </cell>
          <cell r="AL113">
            <v>0.39544131837349045</v>
          </cell>
          <cell r="AM113">
            <v>61.087254556646741</v>
          </cell>
          <cell r="AN113">
            <v>0.87738970588235199</v>
          </cell>
          <cell r="AO113">
            <v>0.40978374960983466</v>
          </cell>
          <cell r="AP113">
            <v>52.234861118725931</v>
          </cell>
          <cell r="AQ113">
            <v>0.892625</v>
          </cell>
          <cell r="AR113">
            <v>0.41689937440926167</v>
          </cell>
          <cell r="AS113">
            <v>37.69277844808574</v>
          </cell>
          <cell r="AT113">
            <v>0.84668106617646965</v>
          </cell>
          <cell r="AU113">
            <v>0.39544131837349045</v>
          </cell>
          <cell r="AV113">
            <v>64.499903132488953</v>
          </cell>
        </row>
        <row r="114">
          <cell r="B114">
            <v>106</v>
          </cell>
          <cell r="C114">
            <v>0.49317529480492345</v>
          </cell>
          <cell r="D114">
            <v>0.95196078431372444</v>
          </cell>
          <cell r="E114">
            <v>0.4694835404466472</v>
          </cell>
          <cell r="F114">
            <v>16.620642983651518</v>
          </cell>
          <cell r="G114">
            <v>0.96499999999999997</v>
          </cell>
          <cell r="H114">
            <v>0.47591415948675109</v>
          </cell>
          <cell r="I114">
            <v>11.346966203790799</v>
          </cell>
          <cell r="J114">
            <v>1</v>
          </cell>
          <cell r="K114">
            <v>0.49317529480492345</v>
          </cell>
          <cell r="L114">
            <v>9.068489012399235</v>
          </cell>
          <cell r="M114">
            <v>0.92500000000000004</v>
          </cell>
          <cell r="N114">
            <v>0.45618714769455421</v>
          </cell>
          <cell r="O114">
            <v>15.824081997046886</v>
          </cell>
          <cell r="P114">
            <v>0.91864215686274409</v>
          </cell>
          <cell r="Q114">
            <v>0.45305161653101456</v>
          </cell>
          <cell r="R114">
            <v>21.646016117796261</v>
          </cell>
          <cell r="S114">
            <v>0.95196078431372444</v>
          </cell>
          <cell r="T114">
            <v>0.4694835404466472</v>
          </cell>
          <cell r="U114">
            <v>17.672050817397533</v>
          </cell>
          <cell r="V114">
            <v>0.88056372549019513</v>
          </cell>
          <cell r="W114">
            <v>0.43427227491314868</v>
          </cell>
          <cell r="X114">
            <v>29.137618276901868</v>
          </cell>
          <cell r="Y114">
            <v>0.96499999999999997</v>
          </cell>
          <cell r="Z114">
            <v>0.47591415948675109</v>
          </cell>
          <cell r="AA114">
            <v>12.160250631395146</v>
          </cell>
          <cell r="AB114">
            <v>0.892625</v>
          </cell>
          <cell r="AC114">
            <v>0.44022059752524478</v>
          </cell>
          <cell r="AD114">
            <v>20.622644888207908</v>
          </cell>
          <cell r="AE114">
            <v>0.92500000000000004</v>
          </cell>
          <cell r="AF114">
            <v>0.45618714769455421</v>
          </cell>
          <cell r="AG114">
            <v>16.906298175323162</v>
          </cell>
          <cell r="AH114">
            <v>0.91864215686274409</v>
          </cell>
          <cell r="AI114">
            <v>0.45305161653101456</v>
          </cell>
          <cell r="AJ114">
            <v>22.962772332460887</v>
          </cell>
          <cell r="AK114">
            <v>0.84974399509803833</v>
          </cell>
          <cell r="AL114">
            <v>0.41907274529118849</v>
          </cell>
          <cell r="AM114">
            <v>36.930830078949349</v>
          </cell>
          <cell r="AN114">
            <v>0.88056372549019513</v>
          </cell>
          <cell r="AO114">
            <v>0.43427227491314868</v>
          </cell>
          <cell r="AP114">
            <v>30.829863869145456</v>
          </cell>
          <cell r="AQ114">
            <v>0.892625</v>
          </cell>
          <cell r="AR114">
            <v>0.44022059752524478</v>
          </cell>
          <cell r="AS114">
            <v>21.978682693331891</v>
          </cell>
          <cell r="AT114">
            <v>0.84974399509803833</v>
          </cell>
          <cell r="AU114">
            <v>0.41907274529118849</v>
          </cell>
          <cell r="AV114">
            <v>38.9939764028151</v>
          </cell>
        </row>
        <row r="115">
          <cell r="B115">
            <v>107</v>
          </cell>
          <cell r="C115">
            <v>0.51962547084759947</v>
          </cell>
          <cell r="D115">
            <v>0.95539215686274404</v>
          </cell>
          <cell r="E115">
            <v>0.49644609935390699</v>
          </cell>
          <cell r="F115">
            <v>8.8175246711870781</v>
          </cell>
          <cell r="G115">
            <v>0.96499999999999997</v>
          </cell>
          <cell r="H115">
            <v>0.50143857936793346</v>
          </cell>
          <cell r="I115">
            <v>5.9467843201891304</v>
          </cell>
          <cell r="J115">
            <v>1</v>
          </cell>
          <cell r="K115">
            <v>0.51962547084759947</v>
          </cell>
          <cell r="L115">
            <v>4.5961342702740327</v>
          </cell>
          <cell r="M115">
            <v>0.92500000000000004</v>
          </cell>
          <cell r="N115">
            <v>0.48065356053402952</v>
          </cell>
          <cell r="O115">
            <v>8.6053391659293208</v>
          </cell>
          <cell r="P115">
            <v>0.92195343137254793</v>
          </cell>
          <cell r="Q115">
            <v>0.47907048587652018</v>
          </cell>
          <cell r="R115">
            <v>11.839253524172269</v>
          </cell>
          <cell r="S115">
            <v>0.95539215686274404</v>
          </cell>
          <cell r="T115">
            <v>0.49644609935390699</v>
          </cell>
          <cell r="U115">
            <v>9.3753138326926742</v>
          </cell>
          <cell r="V115">
            <v>0.88373774509803826</v>
          </cell>
          <cell r="W115">
            <v>0.45921264190236399</v>
          </cell>
          <cell r="X115">
            <v>16.483958502240753</v>
          </cell>
          <cell r="Y115">
            <v>0.96499999999999997</v>
          </cell>
          <cell r="Z115">
            <v>0.50143857936793346</v>
          </cell>
          <cell r="AA115">
            <v>6.3730151730064906</v>
          </cell>
          <cell r="AB115">
            <v>0.892625</v>
          </cell>
          <cell r="AC115">
            <v>0.46383068591533849</v>
          </cell>
          <cell r="AD115">
            <v>11.544131832970088</v>
          </cell>
          <cell r="AE115">
            <v>0.92500000000000004</v>
          </cell>
          <cell r="AF115">
            <v>0.48065356053402952</v>
          </cell>
          <cell r="AG115">
            <v>9.1938622326488417</v>
          </cell>
          <cell r="AH115">
            <v>0.92195343137254793</v>
          </cell>
          <cell r="AI115">
            <v>0.47907048587652018</v>
          </cell>
          <cell r="AJ115">
            <v>12.559451207205827</v>
          </cell>
          <cell r="AK115">
            <v>0.85280692401960689</v>
          </cell>
          <cell r="AL115">
            <v>0.4431401994357812</v>
          </cell>
          <cell r="AM115">
            <v>21.454125731881646</v>
          </cell>
          <cell r="AN115">
            <v>0.88373774509803826</v>
          </cell>
          <cell r="AO115">
            <v>0.45921264190236399</v>
          </cell>
          <cell r="AP115">
            <v>17.44130875142897</v>
          </cell>
          <cell r="AQ115">
            <v>0.892625</v>
          </cell>
          <cell r="AR115">
            <v>0.46383068591533849</v>
          </cell>
          <cell r="AS115">
            <v>12.30321386525557</v>
          </cell>
          <cell r="AT115">
            <v>0.85280692401960689</v>
          </cell>
          <cell r="AU115">
            <v>0.4431401994357812</v>
          </cell>
          <cell r="AV115">
            <v>22.652663661867557</v>
          </cell>
        </row>
        <row r="116">
          <cell r="B116">
            <v>108</v>
          </cell>
          <cell r="C116">
            <v>0.54644705535140881</v>
          </cell>
          <cell r="D116">
            <v>0.95882352941176363</v>
          </cell>
          <cell r="E116">
            <v>0.5239462942487032</v>
          </cell>
          <cell r="F116">
            <v>4.4400989422194117</v>
          </cell>
          <cell r="G116">
            <v>0.96499999999999997</v>
          </cell>
          <cell r="H116">
            <v>0.52732140841410946</v>
          </cell>
          <cell r="I116">
            <v>2.9648372388659907</v>
          </cell>
          <cell r="J116">
            <v>1</v>
          </cell>
          <cell r="K116">
            <v>0.54644705535140881</v>
          </cell>
          <cell r="L116">
            <v>2.2078658360041006</v>
          </cell>
          <cell r="M116">
            <v>0.92500000000000004</v>
          </cell>
          <cell r="N116">
            <v>0.50546352620005319</v>
          </cell>
          <cell r="O116">
            <v>4.4691522562224568</v>
          </cell>
          <cell r="P116">
            <v>0.92526470588235188</v>
          </cell>
          <cell r="Q116">
            <v>0.50560817394999857</v>
          </cell>
          <cell r="R116">
            <v>6.1674165859317558</v>
          </cell>
          <cell r="S116">
            <v>0.95882352941176363</v>
          </cell>
          <cell r="T116">
            <v>0.5239462942487032</v>
          </cell>
          <cell r="U116">
            <v>4.7209758502336676</v>
          </cell>
          <cell r="V116">
            <v>0.8869117647058814</v>
          </cell>
          <cell r="W116">
            <v>0.48465032218005044</v>
          </cell>
          <cell r="X116">
            <v>8.9143163694178416</v>
          </cell>
          <cell r="Y116">
            <v>0.96499999999999997</v>
          </cell>
          <cell r="Z116">
            <v>0.52732140841410946</v>
          </cell>
          <cell r="AA116">
            <v>3.1773394983638314</v>
          </cell>
          <cell r="AB116">
            <v>0.892625</v>
          </cell>
          <cell r="AC116">
            <v>0.48777230278305128</v>
          </cell>
          <cell r="AD116">
            <v>6.1896092465864783</v>
          </cell>
          <cell r="AE116">
            <v>0.92500000000000004</v>
          </cell>
          <cell r="AF116">
            <v>0.50546352620005319</v>
          </cell>
          <cell r="AG116">
            <v>4.7747996154668337</v>
          </cell>
          <cell r="AH116">
            <v>0.92526470588235188</v>
          </cell>
          <cell r="AI116">
            <v>0.50560817394999857</v>
          </cell>
          <cell r="AJ116">
            <v>6.5425888150272824</v>
          </cell>
          <cell r="AK116">
            <v>0.85586985294117557</v>
          </cell>
          <cell r="AL116">
            <v>0.46768756090374869</v>
          </cell>
          <cell r="AM116">
            <v>11.946940176335287</v>
          </cell>
          <cell r="AN116">
            <v>0.8869117647058814</v>
          </cell>
          <cell r="AO116">
            <v>0.48465032218005044</v>
          </cell>
          <cell r="AP116">
            <v>9.4320392814504519</v>
          </cell>
          <cell r="AQ116">
            <v>0.892625</v>
          </cell>
          <cell r="AR116">
            <v>0.48777230278305128</v>
          </cell>
          <cell r="AS116">
            <v>6.5966057391709763</v>
          </cell>
          <cell r="AT116">
            <v>0.85586985294117557</v>
          </cell>
          <cell r="AU116">
            <v>0.46768756090374869</v>
          </cell>
          <cell r="AV116">
            <v>12.614357768995895</v>
          </cell>
        </row>
        <row r="117">
          <cell r="B117">
            <v>109</v>
          </cell>
          <cell r="C117">
            <v>0.57349932976923179</v>
          </cell>
          <cell r="D117">
            <v>0.96225490196078323</v>
          </cell>
          <cell r="E117">
            <v>0.55185254134166706</v>
          </cell>
          <cell r="F117">
            <v>2.113725555345964</v>
          </cell>
          <cell r="G117">
            <v>0.96499999999999997</v>
          </cell>
          <cell r="H117">
            <v>0.55342685322730867</v>
          </cell>
          <cell r="I117">
            <v>1.4014150903485769</v>
          </cell>
          <cell r="J117">
            <v>1</v>
          </cell>
          <cell r="K117">
            <v>0.57349932976923179</v>
          </cell>
          <cell r="L117">
            <v>1.0013840513086834</v>
          </cell>
          <cell r="M117">
            <v>0.92500000000000004</v>
          </cell>
          <cell r="N117">
            <v>0.53048688003653943</v>
          </cell>
          <cell r="O117">
            <v>2.2101587976673303</v>
          </cell>
          <cell r="P117">
            <v>0.92857598039215583</v>
          </cell>
          <cell r="Q117">
            <v>0.53253770239470866</v>
          </cell>
          <cell r="R117">
            <v>3.0491203479298661</v>
          </cell>
          <cell r="S117">
            <v>0.96225490196078323</v>
          </cell>
          <cell r="T117">
            <v>0.55185254134166706</v>
          </cell>
          <cell r="U117">
            <v>2.2474380482661167</v>
          </cell>
          <cell r="V117">
            <v>0.89008578431372454</v>
          </cell>
          <cell r="W117">
            <v>0.51046360074104202</v>
          </cell>
          <cell r="X117">
            <v>4.5939900689645867</v>
          </cell>
          <cell r="Y117">
            <v>0.96499999999999997</v>
          </cell>
          <cell r="Z117">
            <v>0.55342685322730867</v>
          </cell>
          <cell r="AA117">
            <v>1.5018603590768358</v>
          </cell>
          <cell r="AB117">
            <v>0.892625</v>
          </cell>
          <cell r="AC117">
            <v>0.51191983923526052</v>
          </cell>
          <cell r="AD117">
            <v>3.1704892910517248</v>
          </cell>
          <cell r="AE117">
            <v>0.92500000000000004</v>
          </cell>
          <cell r="AF117">
            <v>0.53048688003653943</v>
          </cell>
          <cell r="AG117">
            <v>2.3613125649343099</v>
          </cell>
          <cell r="AH117">
            <v>0.92857598039215583</v>
          </cell>
          <cell r="AI117">
            <v>0.53253770239470866</v>
          </cell>
          <cell r="AJ117">
            <v>3.2346024313556532</v>
          </cell>
          <cell r="AK117">
            <v>0.85893278186274413</v>
          </cell>
          <cell r="AL117">
            <v>0.49259737471510551</v>
          </cell>
          <cell r="AM117">
            <v>6.3595048650020347</v>
          </cell>
          <cell r="AN117">
            <v>0.89008578431372454</v>
          </cell>
          <cell r="AO117">
            <v>0.51046360074104202</v>
          </cell>
          <cell r="AP117">
            <v>4.8607984048805992</v>
          </cell>
          <cell r="AQ117">
            <v>0.892625</v>
          </cell>
          <cell r="AR117">
            <v>0.51191983923526052</v>
          </cell>
          <cell r="AS117">
            <v>3.378964167223657</v>
          </cell>
          <cell r="AT117">
            <v>0.85893278186274413</v>
          </cell>
          <cell r="AU117">
            <v>0.49259737471510551</v>
          </cell>
          <cell r="AV117">
            <v>6.7147795516469513</v>
          </cell>
        </row>
        <row r="118">
          <cell r="B118">
            <v>110</v>
          </cell>
          <cell r="C118">
            <v>0.60063947643012372</v>
          </cell>
          <cell r="D118">
            <v>0.96568627450980282</v>
          </cell>
          <cell r="E118">
            <v>0.58002929831732475</v>
          </cell>
          <cell r="F118">
            <v>0.94726073592946725</v>
          </cell>
          <cell r="G118">
            <v>0.96499999999999997</v>
          </cell>
          <cell r="H118">
            <v>0.5796170947550694</v>
          </cell>
          <cell r="I118">
            <v>0.62583434683169947</v>
          </cell>
          <cell r="J118">
            <v>1</v>
          </cell>
          <cell r="K118">
            <v>0.60063947643012372</v>
          </cell>
          <cell r="L118">
            <v>0.42709096904155541</v>
          </cell>
          <cell r="M118">
            <v>0.92500000000000004</v>
          </cell>
          <cell r="N118">
            <v>0.55559151569786447</v>
          </cell>
          <cell r="O118">
            <v>1.0376985527074789</v>
          </cell>
          <cell r="P118">
            <v>0.93188725490195967</v>
          </cell>
          <cell r="Q118">
            <v>0.55972827287621829</v>
          </cell>
          <cell r="R118">
            <v>1.4253488035183406</v>
          </cell>
          <cell r="S118">
            <v>0.96568627450980282</v>
          </cell>
          <cell r="T118">
            <v>0.58002929831732475</v>
          </cell>
          <cell r="U118">
            <v>1.007183649822504</v>
          </cell>
          <cell r="V118">
            <v>0.89325980392156767</v>
          </cell>
          <cell r="W118">
            <v>0.5365271009435254</v>
          </cell>
          <cell r="X118">
            <v>2.2489253565923359</v>
          </cell>
          <cell r="Y118">
            <v>0.96499999999999997</v>
          </cell>
          <cell r="Z118">
            <v>0.5796170947550694</v>
          </cell>
          <cell r="AA118">
            <v>0.67069050656610674</v>
          </cell>
          <cell r="AB118">
            <v>0.892625</v>
          </cell>
          <cell r="AC118">
            <v>0.53614581264843919</v>
          </cell>
          <cell r="AD118">
            <v>1.5474529228794107</v>
          </cell>
          <cell r="AE118">
            <v>0.92500000000000004</v>
          </cell>
          <cell r="AF118">
            <v>0.55559151569786447</v>
          </cell>
          <cell r="AG118">
            <v>1.1086672295712294</v>
          </cell>
          <cell r="AH118">
            <v>0.93188725490195967</v>
          </cell>
          <cell r="AI118">
            <v>0.55972827287621829</v>
          </cell>
          <cell r="AJ118">
            <v>1.5120546844011753</v>
          </cell>
          <cell r="AK118">
            <v>0.8619957107843127</v>
          </cell>
          <cell r="AL118">
            <v>0.51774865241050194</v>
          </cell>
          <cell r="AM118">
            <v>3.2268294640140907</v>
          </cell>
          <cell r="AN118">
            <v>0.89325980392156767</v>
          </cell>
          <cell r="AO118">
            <v>0.5365271009435254</v>
          </cell>
          <cell r="AP118">
            <v>2.3795377486489353</v>
          </cell>
          <cell r="AQ118">
            <v>0.892625</v>
          </cell>
          <cell r="AR118">
            <v>0.53614581264843919</v>
          </cell>
          <cell r="AS118">
            <v>1.6492053739568167</v>
          </cell>
          <cell r="AT118">
            <v>0.8619957107843127</v>
          </cell>
          <cell r="AU118">
            <v>0.51774865241050194</v>
          </cell>
          <cell r="AV118">
            <v>3.4070967727149895</v>
          </cell>
        </row>
        <row r="119">
          <cell r="B119">
            <v>111</v>
          </cell>
          <cell r="C119">
            <v>0.63199435084678779</v>
          </cell>
          <cell r="D119">
            <v>0.96911764705882242</v>
          </cell>
          <cell r="E119">
            <v>0.61247687824710684</v>
          </cell>
          <cell r="F119">
            <v>0.39782175594474573</v>
          </cell>
          <cell r="G119">
            <v>0.96499999999999997</v>
          </cell>
          <cell r="H119">
            <v>0.60987454856715018</v>
          </cell>
          <cell r="I119">
            <v>0.26309006092317333</v>
          </cell>
          <cell r="J119">
            <v>1</v>
          </cell>
          <cell r="K119">
            <v>0.63199435084678779</v>
          </cell>
          <cell r="L119">
            <v>0.17056327300840138</v>
          </cell>
          <cell r="M119">
            <v>0.92500000000000004</v>
          </cell>
          <cell r="N119">
            <v>0.58459477453327868</v>
          </cell>
          <cell r="O119">
            <v>0.46116204097125041</v>
          </cell>
          <cell r="P119">
            <v>0.93519852941176362</v>
          </cell>
          <cell r="Q119">
            <v>0.5910401875084581</v>
          </cell>
          <cell r="R119">
            <v>0.62754077947883558</v>
          </cell>
          <cell r="S119">
            <v>0.96911764705882242</v>
          </cell>
          <cell r="T119">
            <v>0.61247687824710684</v>
          </cell>
          <cell r="U119">
            <v>0.42298762413927488</v>
          </cell>
          <cell r="V119">
            <v>0.89643382352941081</v>
          </cell>
          <cell r="W119">
            <v>0.56654111237857385</v>
          </cell>
          <cell r="X119">
            <v>1.0423159547814658</v>
          </cell>
          <cell r="Y119">
            <v>0.96499999999999997</v>
          </cell>
          <cell r="Z119">
            <v>0.60987454856715018</v>
          </cell>
          <cell r="AA119">
            <v>0.28194682367045415</v>
          </cell>
          <cell r="AB119">
            <v>0.892625</v>
          </cell>
          <cell r="AC119">
            <v>0.56413395742461392</v>
          </cell>
          <cell r="AD119">
            <v>0.71779251800702659</v>
          </cell>
          <cell r="AE119">
            <v>0.92500000000000004</v>
          </cell>
          <cell r="AF119">
            <v>0.58459477453327868</v>
          </cell>
          <cell r="AG119">
            <v>0.49270112308919778</v>
          </cell>
          <cell r="AH119">
            <v>0.93519852941176362</v>
          </cell>
          <cell r="AI119">
            <v>0.5910401875084581</v>
          </cell>
          <cell r="AJ119">
            <v>0.66571492740691007</v>
          </cell>
          <cell r="AK119">
            <v>0.86505863970588137</v>
          </cell>
          <cell r="AL119">
            <v>0.54671217344532375</v>
          </cell>
          <cell r="AM119">
            <v>1.5561428574622929</v>
          </cell>
          <cell r="AN119">
            <v>0.89643382352941081</v>
          </cell>
          <cell r="AO119">
            <v>0.56654111237857385</v>
          </cell>
          <cell r="AP119">
            <v>1.1028512587806387</v>
          </cell>
          <cell r="AQ119">
            <v>0.892625</v>
          </cell>
          <cell r="AR119">
            <v>0.56413395742461392</v>
          </cell>
          <cell r="AS119">
            <v>0.76499081851256612</v>
          </cell>
          <cell r="AT119">
            <v>0.86505863970588137</v>
          </cell>
          <cell r="AU119">
            <v>0.54671217344532375</v>
          </cell>
          <cell r="AV119">
            <v>1.6430770100096335</v>
          </cell>
        </row>
        <row r="120">
          <cell r="B120">
            <v>112</v>
          </cell>
          <cell r="C120">
            <v>0.66341930437772811</v>
          </cell>
          <cell r="D120">
            <v>0.97254901960784201</v>
          </cell>
          <cell r="E120">
            <v>0.64520779406147599</v>
          </cell>
          <cell r="F120">
            <v>0.15416512876492544</v>
          </cell>
          <cell r="G120">
            <v>0.96499999999999997</v>
          </cell>
          <cell r="H120">
            <v>0.64019962872450764</v>
          </cell>
          <cell r="I120">
            <v>0.10263812878514895</v>
          </cell>
          <cell r="J120">
            <v>1</v>
          </cell>
          <cell r="K120">
            <v>0.66341930437772811</v>
          </cell>
          <cell r="L120">
            <v>6.2768248005153307E-2</v>
          </cell>
          <cell r="M120">
            <v>0.92500000000000004</v>
          </cell>
          <cell r="N120">
            <v>0.61366285654939856</v>
          </cell>
          <cell r="O120">
            <v>0.19156912160635564</v>
          </cell>
          <cell r="P120">
            <v>0.93850980392156746</v>
          </cell>
          <cell r="Q120">
            <v>0.62262552126932424</v>
          </cell>
          <cell r="R120">
            <v>0.25663895950646065</v>
          </cell>
          <cell r="S120">
            <v>0.97254901960784201</v>
          </cell>
          <cell r="T120">
            <v>0.64520779406147599</v>
          </cell>
          <cell r="U120">
            <v>0.16391748456929123</v>
          </cell>
          <cell r="V120">
            <v>0.89960784313725395</v>
          </cell>
          <cell r="W120">
            <v>0.59681720950686534</v>
          </cell>
          <cell r="X120">
            <v>0.45180111430963887</v>
          </cell>
          <cell r="Y120">
            <v>0.96499999999999997</v>
          </cell>
          <cell r="Z120">
            <v>0.64019962872450764</v>
          </cell>
          <cell r="AA120">
            <v>0.10999463186449403</v>
          </cell>
          <cell r="AB120">
            <v>0.892625</v>
          </cell>
          <cell r="AC120">
            <v>0.59218465657016961</v>
          </cell>
          <cell r="AD120">
            <v>0.31286138421394422</v>
          </cell>
          <cell r="AE120">
            <v>0.92500000000000004</v>
          </cell>
          <cell r="AF120">
            <v>0.61366285654939856</v>
          </cell>
          <cell r="AG120">
            <v>0.20467062112457501</v>
          </cell>
          <cell r="AH120">
            <v>0.93850980392156746</v>
          </cell>
          <cell r="AI120">
            <v>0.62262552126932424</v>
          </cell>
          <cell r="AJ120">
            <v>0.27225065188515035</v>
          </cell>
          <cell r="AK120">
            <v>0.86812156862744994</v>
          </cell>
          <cell r="AL120">
            <v>0.57592860717412497</v>
          </cell>
          <cell r="AM120">
            <v>0.70538061366766613</v>
          </cell>
          <cell r="AN120">
            <v>0.89960784313725395</v>
          </cell>
          <cell r="AO120">
            <v>0.59681720950686534</v>
          </cell>
          <cell r="AP120">
            <v>0.47804067984294524</v>
          </cell>
          <cell r="AQ120">
            <v>0.892625</v>
          </cell>
          <cell r="AR120">
            <v>0.59218465657016961</v>
          </cell>
          <cell r="AS120">
            <v>0.33343352067157761</v>
          </cell>
          <cell r="AT120">
            <v>0.86812156862744994</v>
          </cell>
          <cell r="AU120">
            <v>0.57592860717412497</v>
          </cell>
          <cell r="AV120">
            <v>0.74478680672922282</v>
          </cell>
        </row>
        <row r="121">
          <cell r="B121">
            <v>113</v>
          </cell>
          <cell r="C121">
            <v>0.69487656841977175</v>
          </cell>
          <cell r="D121">
            <v>0.97598039215686161</v>
          </cell>
          <cell r="E121">
            <v>0.67818590574694315</v>
          </cell>
          <cell r="F121">
            <v>5.4696586113304496E-2</v>
          </cell>
          <cell r="G121">
            <v>0.96499999999999997</v>
          </cell>
          <cell r="H121">
            <v>0.67055588852507975</v>
          </cell>
          <cell r="I121">
            <v>3.6929236843918391E-2</v>
          </cell>
          <cell r="J121">
            <v>1</v>
          </cell>
          <cell r="K121">
            <v>0.69487656841977175</v>
          </cell>
          <cell r="L121">
            <v>2.112658057656578E-2</v>
          </cell>
          <cell r="M121">
            <v>0.92500000000000004</v>
          </cell>
          <cell r="N121">
            <v>0.64276082578828886</v>
          </cell>
          <cell r="O121">
            <v>7.4010267214740327E-2</v>
          </cell>
          <cell r="P121">
            <v>0.94182107843137142</v>
          </cell>
          <cell r="Q121">
            <v>0.65444939904580002</v>
          </cell>
          <cell r="R121">
            <v>9.6848993565733593E-2</v>
          </cell>
          <cell r="S121">
            <v>0.97598039215686161</v>
          </cell>
          <cell r="T121">
            <v>0.67818590574694315</v>
          </cell>
          <cell r="U121">
            <v>5.8156645942232806E-2</v>
          </cell>
          <cell r="V121">
            <v>0.90278186274509709</v>
          </cell>
          <cell r="W121">
            <v>0.62732196281592245</v>
          </cell>
          <cell r="X121">
            <v>0.18215843401526791</v>
          </cell>
          <cell r="Y121">
            <v>0.96499999999999997</v>
          </cell>
          <cell r="Z121">
            <v>0.67055588852507975</v>
          </cell>
          <cell r="AA121">
            <v>3.9576109383156054E-2</v>
          </cell>
          <cell r="AB121">
            <v>0.892625</v>
          </cell>
          <cell r="AC121">
            <v>0.62026419688569878</v>
          </cell>
          <cell r="AD121">
            <v>0.12758967284914177</v>
          </cell>
          <cell r="AE121">
            <v>0.92500000000000004</v>
          </cell>
          <cell r="AF121">
            <v>0.64276082578828886</v>
          </cell>
          <cell r="AG121">
            <v>7.9071863113528637E-2</v>
          </cell>
          <cell r="AH121">
            <v>0.94182107843137142</v>
          </cell>
          <cell r="AI121">
            <v>0.65444939904580002</v>
          </cell>
          <cell r="AJ121">
            <v>0.10274044783924528</v>
          </cell>
          <cell r="AK121">
            <v>0.87118449754901861</v>
          </cell>
          <cell r="AL121">
            <v>0.60536569411736507</v>
          </cell>
          <cell r="AM121">
            <v>0.29913173931041764</v>
          </cell>
          <cell r="AN121">
            <v>0.90278186274509709</v>
          </cell>
          <cell r="AO121">
            <v>0.62732196281592245</v>
          </cell>
          <cell r="AP121">
            <v>0.19273777526831384</v>
          </cell>
          <cell r="AQ121">
            <v>0.892625</v>
          </cell>
          <cell r="AR121">
            <v>0.62026419688569878</v>
          </cell>
          <cell r="AS121">
            <v>0.13597930574369688</v>
          </cell>
          <cell r="AT121">
            <v>0.87118449754901861</v>
          </cell>
          <cell r="AU121">
            <v>0.60536569411736507</v>
          </cell>
          <cell r="AV121">
            <v>0.3158427784879973</v>
          </cell>
        </row>
        <row r="122">
          <cell r="B122">
            <v>114</v>
          </cell>
          <cell r="C122">
            <v>0.72632832800563418</v>
          </cell>
          <cell r="D122">
            <v>0.9794117647058812</v>
          </cell>
          <cell r="E122">
            <v>0.71137450948787029</v>
          </cell>
          <cell r="F122">
            <v>1.7602132318787413E-2</v>
          </cell>
          <cell r="G122">
            <v>0.96499999999999997</v>
          </cell>
          <cell r="H122">
            <v>0.70090683652543695</v>
          </cell>
          <cell r="I122">
            <v>1.2166119619491583E-2</v>
          </cell>
          <cell r="J122">
            <v>1</v>
          </cell>
          <cell r="K122">
            <v>0.72632832800563418</v>
          </cell>
          <cell r="L122">
            <v>6.4462147630779476E-3</v>
          </cell>
          <cell r="M122">
            <v>0.92500000000000004</v>
          </cell>
          <cell r="N122">
            <v>0.67185370340521167</v>
          </cell>
          <cell r="O122">
            <v>2.6439366742981914E-2</v>
          </cell>
          <cell r="P122">
            <v>0.94513235294117537</v>
          </cell>
          <cell r="Q122">
            <v>0.68647640165579482</v>
          </cell>
          <cell r="R122">
            <v>3.3466227928448687E-2</v>
          </cell>
          <cell r="S122">
            <v>0.9794117647058812</v>
          </cell>
          <cell r="T122">
            <v>0.71137450948787029</v>
          </cell>
          <cell r="U122">
            <v>1.8715628338695365E-2</v>
          </cell>
          <cell r="V122">
            <v>0.90595588235294011</v>
          </cell>
          <cell r="W122">
            <v>0.65802142127628005</v>
          </cell>
          <cell r="X122">
            <v>6.7886447645335343E-2</v>
          </cell>
          <cell r="Y122">
            <v>0.96499999999999997</v>
          </cell>
          <cell r="Z122">
            <v>0.70090683652543695</v>
          </cell>
          <cell r="AA122">
            <v>1.3038116191368101E-2</v>
          </cell>
          <cell r="AB122">
            <v>0.892625</v>
          </cell>
          <cell r="AC122">
            <v>0.64833882378602925</v>
          </cell>
          <cell r="AD122">
            <v>4.84503668884598E-2</v>
          </cell>
          <cell r="AE122">
            <v>0.92500000000000004</v>
          </cell>
          <cell r="AF122">
            <v>0.67185370340521167</v>
          </cell>
          <cell r="AG122">
            <v>2.8247567082058434E-2</v>
          </cell>
          <cell r="AH122">
            <v>0.94513235294117537</v>
          </cell>
          <cell r="AI122">
            <v>0.68647640165579482</v>
          </cell>
          <cell r="AJ122">
            <v>3.5502023493154844E-2</v>
          </cell>
          <cell r="AK122">
            <v>0.87424742647058729</v>
          </cell>
          <cell r="AL122">
            <v>0.63499067153161026</v>
          </cell>
          <cell r="AM122">
            <v>0.11804764631023197</v>
          </cell>
          <cell r="AN122">
            <v>0.90595588235294011</v>
          </cell>
          <cell r="AO122">
            <v>0.65802142127628005</v>
          </cell>
          <cell r="AP122">
            <v>7.1829135778221045E-2</v>
          </cell>
          <cell r="AQ122">
            <v>0.892625</v>
          </cell>
          <cell r="AR122">
            <v>0.64833882378602925</v>
          </cell>
          <cell r="AS122">
            <v>5.1636210873507844E-2</v>
          </cell>
          <cell r="AT122">
            <v>0.87424742647058729</v>
          </cell>
          <cell r="AU122">
            <v>0.63499067153161026</v>
          </cell>
          <cell r="AV122">
            <v>0.12464239565665364</v>
          </cell>
        </row>
        <row r="123">
          <cell r="B123">
            <v>115</v>
          </cell>
          <cell r="C123">
            <v>0.75773604255316696</v>
          </cell>
          <cell r="D123">
            <v>0.9828431372549008</v>
          </cell>
          <cell r="E123">
            <v>0.74473566927406765</v>
          </cell>
          <cell r="F123">
            <v>5.0804240745694279E-3</v>
          </cell>
          <cell r="G123">
            <v>0.96499999999999997</v>
          </cell>
          <cell r="H123">
            <v>0.73121528106380607</v>
          </cell>
          <cell r="I123">
            <v>3.6388032042036847E-3</v>
          </cell>
          <cell r="J123">
            <v>1</v>
          </cell>
          <cell r="K123">
            <v>0.75773604255316696</v>
          </cell>
          <cell r="L123">
            <v>1.7641463722463066E-3</v>
          </cell>
          <cell r="M123">
            <v>0.92500000000000004</v>
          </cell>
          <cell r="N123">
            <v>0.70090583936167949</v>
          </cell>
          <cell r="O123">
            <v>8.6759802810209268E-3</v>
          </cell>
          <cell r="P123">
            <v>0.94844362745097921</v>
          </cell>
          <cell r="Q123">
            <v>0.71866992084947523</v>
          </cell>
          <cell r="R123">
            <v>1.0492452203134568E-2</v>
          </cell>
          <cell r="S123">
            <v>0.9828431372549008</v>
          </cell>
          <cell r="T123">
            <v>0.74473566927406765</v>
          </cell>
          <cell r="U123">
            <v>5.4018074094986648E-3</v>
          </cell>
          <cell r="V123">
            <v>0.90912990196078325</v>
          </cell>
          <cell r="W123">
            <v>0.6888804940785126</v>
          </cell>
          <cell r="X123">
            <v>2.3215710880354005E-2</v>
          </cell>
          <cell r="Y123">
            <v>0.96499999999999997</v>
          </cell>
          <cell r="Z123">
            <v>0.73121528106380607</v>
          </cell>
          <cell r="AA123">
            <v>3.8996114174252067E-3</v>
          </cell>
          <cell r="AB123">
            <v>0.892625</v>
          </cell>
          <cell r="AC123">
            <v>0.67637413498402066</v>
          </cell>
          <cell r="AD123">
            <v>1.7038113007994196E-2</v>
          </cell>
          <cell r="AE123">
            <v>0.92500000000000004</v>
          </cell>
          <cell r="AF123">
            <v>0.70090583936167949</v>
          </cell>
          <cell r="AG123">
            <v>9.2693345257903268E-3</v>
          </cell>
          <cell r="AH123">
            <v>0.94844362745097921</v>
          </cell>
          <cell r="AI123">
            <v>0.71866992084947523</v>
          </cell>
          <cell r="AJ123">
            <v>1.1130722154074416E-2</v>
          </cell>
          <cell r="AK123">
            <v>0.87731035539215585</v>
          </cell>
          <cell r="AL123">
            <v>0.6647696767857646</v>
          </cell>
          <cell r="AM123">
            <v>4.3088492106971757E-2</v>
          </cell>
          <cell r="AN123">
            <v>0.90912990196078325</v>
          </cell>
          <cell r="AO123">
            <v>0.6888804940785126</v>
          </cell>
          <cell r="AP123">
            <v>2.4564025764389135E-2</v>
          </cell>
          <cell r="AQ123">
            <v>0.892625</v>
          </cell>
          <cell r="AR123">
            <v>0.67637413498402066</v>
          </cell>
          <cell r="AS123">
            <v>1.8158450651010394E-2</v>
          </cell>
          <cell r="AT123">
            <v>0.87731035539215585</v>
          </cell>
          <cell r="AU123">
            <v>0.6647696767857646</v>
          </cell>
          <cell r="AV123">
            <v>4.5495637137326482E-2</v>
          </cell>
        </row>
        <row r="124">
          <cell r="B124">
            <v>116</v>
          </cell>
          <cell r="C124">
            <v>0.78921907141195236</v>
          </cell>
          <cell r="D124">
            <v>0.9862745098039204</v>
          </cell>
          <cell r="E124">
            <v>0.77838665278472852</v>
          </cell>
          <cell r="F124">
            <v>1.2968510511988792E-3</v>
          </cell>
          <cell r="G124">
            <v>0.96499999999999997</v>
          </cell>
          <cell r="H124">
            <v>0.76159640391253403</v>
          </cell>
          <cell r="I124">
            <v>9.7805469650600924E-4</v>
          </cell>
          <cell r="J124">
            <v>1</v>
          </cell>
          <cell r="K124">
            <v>0.78921907141195236</v>
          </cell>
          <cell r="L124">
            <v>4.2738908165586411E-4</v>
          </cell>
          <cell r="M124">
            <v>0.92500000000000004</v>
          </cell>
          <cell r="N124">
            <v>0.730027641056056</v>
          </cell>
          <cell r="O124">
            <v>2.5949350398665741E-3</v>
          </cell>
          <cell r="P124">
            <v>0.95175490196078316</v>
          </cell>
          <cell r="Q124">
            <v>0.75114311993726302</v>
          </cell>
          <cell r="R124">
            <v>2.9518424087909461E-3</v>
          </cell>
          <cell r="S124">
            <v>0.9862745098039204</v>
          </cell>
          <cell r="T124">
            <v>0.77838665278472852</v>
          </cell>
          <cell r="U124">
            <v>1.378888753096059E-3</v>
          </cell>
          <cell r="V124">
            <v>0.91230392156862639</v>
          </cell>
          <cell r="W124">
            <v>0.72000765382587395</v>
          </cell>
          <cell r="X124">
            <v>7.2228604987118377E-3</v>
          </cell>
          <cell r="Y124">
            <v>0.96499999999999997</v>
          </cell>
          <cell r="Z124">
            <v>0.76159640391253403</v>
          </cell>
          <cell r="AA124">
            <v>1.0481559587930071E-3</v>
          </cell>
          <cell r="AB124">
            <v>0.892625</v>
          </cell>
          <cell r="AC124">
            <v>0.70447667361909394</v>
          </cell>
          <cell r="AD124">
            <v>5.5139740604521316E-3</v>
          </cell>
          <cell r="AE124">
            <v>0.92500000000000004</v>
          </cell>
          <cell r="AF124">
            <v>0.730027641056056</v>
          </cell>
          <cell r="AG124">
            <v>2.7724038296670626E-3</v>
          </cell>
          <cell r="AH124">
            <v>0.95175490196078316</v>
          </cell>
          <cell r="AI124">
            <v>0.75114311993726302</v>
          </cell>
          <cell r="AJ124">
            <v>3.1314069446082551E-3</v>
          </cell>
          <cell r="AK124">
            <v>0.88037328431372441</v>
          </cell>
          <cell r="AL124">
            <v>0.69480738594196834</v>
          </cell>
          <cell r="AM124">
            <v>1.4444569135834173E-2</v>
          </cell>
          <cell r="AN124">
            <v>0.91230392156862639</v>
          </cell>
          <cell r="AO124">
            <v>0.72000765382587395</v>
          </cell>
          <cell r="AP124">
            <v>7.6423475592594346E-3</v>
          </cell>
          <cell r="AQ124">
            <v>0.892625</v>
          </cell>
          <cell r="AR124">
            <v>0.70447667361909394</v>
          </cell>
          <cell r="AS124">
            <v>5.876544299283212E-3</v>
          </cell>
          <cell r="AT124">
            <v>0.88037328431372441</v>
          </cell>
          <cell r="AU124">
            <v>0.69480738594196834</v>
          </cell>
          <cell r="AV124">
            <v>1.5251517142383528E-2</v>
          </cell>
        </row>
        <row r="125">
          <cell r="B125">
            <v>117</v>
          </cell>
          <cell r="C125">
            <v>0.82092263075858218</v>
          </cell>
          <cell r="D125">
            <v>0.98970588235293999</v>
          </cell>
          <cell r="E125">
            <v>0.81247195661841931</v>
          </cell>
          <cell r="F125">
            <v>2.8739950229582703E-4</v>
          </cell>
          <cell r="G125">
            <v>0.96499999999999997</v>
          </cell>
          <cell r="H125">
            <v>0.79219033868203181</v>
          </cell>
          <cell r="I125">
            <v>2.3317175681726774E-4</v>
          </cell>
          <cell r="J125">
            <v>1</v>
          </cell>
          <cell r="K125">
            <v>0.82092263075858218</v>
          </cell>
          <cell r="L125">
            <v>9.0085467499815961E-5</v>
          </cell>
          <cell r="M125">
            <v>0.92500000000000004</v>
          </cell>
          <cell r="N125">
            <v>0.7593534334516886</v>
          </cell>
          <cell r="O125">
            <v>7.0056073401907634E-4</v>
          </cell>
          <cell r="P125">
            <v>0.95506617647058711</v>
          </cell>
          <cell r="Q125">
            <v>0.78403543813677468</v>
          </cell>
          <cell r="R125">
            <v>7.3458629228858913E-4</v>
          </cell>
          <cell r="S125">
            <v>0.98970588235293999</v>
          </cell>
          <cell r="T125">
            <v>0.81247195661841931</v>
          </cell>
          <cell r="U125">
            <v>3.0558015201110966E-4</v>
          </cell>
          <cell r="V125">
            <v>0.91547794117646952</v>
          </cell>
          <cell r="W125">
            <v>0.75153655987203793</v>
          </cell>
          <cell r="X125">
            <v>2.0223456571227456E-3</v>
          </cell>
          <cell r="Y125">
            <v>0.96499999999999997</v>
          </cell>
          <cell r="Z125">
            <v>0.79219033868203181</v>
          </cell>
          <cell r="AA125">
            <v>2.4988414983675869E-4</v>
          </cell>
          <cell r="AB125">
            <v>0.892625</v>
          </cell>
          <cell r="AC125">
            <v>0.73277606328087941</v>
          </cell>
          <cell r="AD125">
            <v>1.6295079559228451E-3</v>
          </cell>
          <cell r="AE125">
            <v>0.92500000000000004</v>
          </cell>
          <cell r="AF125">
            <v>0.7593534334516886</v>
          </cell>
          <cell r="AG125">
            <v>7.4847240184044116E-4</v>
          </cell>
          <cell r="AH125">
            <v>0.95506617647058711</v>
          </cell>
          <cell r="AI125">
            <v>0.78403543813677468</v>
          </cell>
          <cell r="AJ125">
            <v>7.7927216244199824E-4</v>
          </cell>
          <cell r="AK125">
            <v>0.88343621323529309</v>
          </cell>
          <cell r="AL125">
            <v>0.72523278027651661</v>
          </cell>
          <cell r="AM125">
            <v>4.4083758135071947E-3</v>
          </cell>
          <cell r="AN125">
            <v>0.91547794117646952</v>
          </cell>
          <cell r="AO125">
            <v>0.75153655987203793</v>
          </cell>
          <cell r="AP125">
            <v>2.1397988233951551E-3</v>
          </cell>
          <cell r="AQ125">
            <v>0.892625</v>
          </cell>
          <cell r="AR125">
            <v>0.73277606328087941</v>
          </cell>
          <cell r="AS125">
            <v>1.7366559189489256E-3</v>
          </cell>
          <cell r="AT125">
            <v>0.88343621323529309</v>
          </cell>
          <cell r="AU125">
            <v>0.72523278027651661</v>
          </cell>
          <cell r="AV125">
            <v>4.65465038503491E-3</v>
          </cell>
        </row>
        <row r="126">
          <cell r="B126">
            <v>118</v>
          </cell>
          <cell r="C126">
            <v>0.85284672059305699</v>
          </cell>
          <cell r="D126">
            <v>0.99313725490195959</v>
          </cell>
          <cell r="E126">
            <v>0.84699385094192714</v>
          </cell>
          <cell r="F126">
            <v>5.3895466334376549E-5</v>
          </cell>
          <cell r="G126">
            <v>0.96499999999999997</v>
          </cell>
          <cell r="H126">
            <v>0.82299708537229999</v>
          </cell>
          <cell r="I126">
            <v>4.845534381311205E-5</v>
          </cell>
          <cell r="J126">
            <v>1</v>
          </cell>
          <cell r="K126">
            <v>0.85284672059305699</v>
          </cell>
          <cell r="L126">
            <v>1.6132268526750288E-5</v>
          </cell>
          <cell r="M126">
            <v>0.92500000000000004</v>
          </cell>
          <cell r="N126">
            <v>0.78888321654857774</v>
          </cell>
          <cell r="O126">
            <v>1.6858753530025553E-4</v>
          </cell>
          <cell r="P126">
            <v>0.95837745098039095</v>
          </cell>
          <cell r="Q126">
            <v>0.81734906615895964</v>
          </cell>
          <cell r="R126">
            <v>1.5864460676483631E-4</v>
          </cell>
          <cell r="S126">
            <v>0.99313725490195959</v>
          </cell>
          <cell r="T126">
            <v>0.84699385094192714</v>
          </cell>
          <cell r="U126">
            <v>5.7304848002889391E-5</v>
          </cell>
          <cell r="V126">
            <v>0.91865196078431266</v>
          </cell>
          <cell r="W126">
            <v>0.78346931212128268</v>
          </cell>
          <cell r="X126">
            <v>5.0247895909656139E-4</v>
          </cell>
          <cell r="Y126">
            <v>0.96499999999999997</v>
          </cell>
          <cell r="Z126">
            <v>0.82299708537229999</v>
          </cell>
          <cell r="AA126">
            <v>5.1928340546305241E-5</v>
          </cell>
          <cell r="AB126">
            <v>0.892625</v>
          </cell>
          <cell r="AC126">
            <v>0.76127230396937751</v>
          </cell>
          <cell r="AD126">
            <v>4.354435308968299E-4</v>
          </cell>
          <cell r="AE126">
            <v>0.92500000000000004</v>
          </cell>
          <cell r="AF126">
            <v>0.78888321654857774</v>
          </cell>
          <cell r="AG126">
            <v>1.8011731365907019E-4</v>
          </cell>
          <cell r="AH126">
            <v>0.95837745098039095</v>
          </cell>
          <cell r="AI126">
            <v>0.81734906615895964</v>
          </cell>
          <cell r="AJ126">
            <v>1.6829517113399429E-4</v>
          </cell>
          <cell r="AK126">
            <v>0.88649914215686165</v>
          </cell>
          <cell r="AL126">
            <v>0.75604788619703767</v>
          </cell>
          <cell r="AM126">
            <v>1.2112771657736211E-3</v>
          </cell>
          <cell r="AN126">
            <v>0.91865196078431266</v>
          </cell>
          <cell r="AO126">
            <v>0.78346931212128268</v>
          </cell>
          <cell r="AP126">
            <v>5.3166177684252575E-4</v>
          </cell>
          <cell r="AQ126">
            <v>0.892625</v>
          </cell>
          <cell r="AR126">
            <v>0.76127230396937751</v>
          </cell>
          <cell r="AS126">
            <v>4.640760313880939E-4</v>
          </cell>
          <cell r="AT126">
            <v>0.88649914215686165</v>
          </cell>
          <cell r="AU126">
            <v>0.75604788619703767</v>
          </cell>
          <cell r="AV126">
            <v>1.2789453450808837E-3</v>
          </cell>
        </row>
        <row r="127">
          <cell r="B127">
            <v>119</v>
          </cell>
          <cell r="C127">
            <v>0.88499134091537646</v>
          </cell>
          <cell r="D127">
            <v>0.99656862745097918</v>
          </cell>
          <cell r="E127">
            <v>0.88195460592203834</v>
          </cell>
          <cell r="F127">
            <v>8.2463377555119662E-6</v>
          </cell>
          <cell r="G127">
            <v>0.96499999999999997</v>
          </cell>
          <cell r="H127">
            <v>0.85401664398333821</v>
          </cell>
          <cell r="I127">
            <v>8.5767370842081243E-6</v>
          </cell>
          <cell r="J127">
            <v>1</v>
          </cell>
          <cell r="K127">
            <v>0.88499134091537646</v>
          </cell>
          <cell r="L127">
            <v>2.3739162179847178E-6</v>
          </cell>
          <cell r="M127">
            <v>0.92500000000000004</v>
          </cell>
          <cell r="N127">
            <v>0.81861699034672331</v>
          </cell>
          <cell r="O127">
            <v>3.5591658182593055E-5</v>
          </cell>
          <cell r="P127">
            <v>0.96168872549019491</v>
          </cell>
          <cell r="Q127">
            <v>0.85108619471476699</v>
          </cell>
          <cell r="R127">
            <v>2.8976585574441982E-5</v>
          </cell>
          <cell r="S127">
            <v>0.99656862745097918</v>
          </cell>
          <cell r="T127">
            <v>0.88195460592203834</v>
          </cell>
          <cell r="U127">
            <v>8.7679941152803032E-6</v>
          </cell>
          <cell r="V127">
            <v>0.9218259803921558</v>
          </cell>
          <cell r="W127">
            <v>0.81580801047788554</v>
          </cell>
          <cell r="X127">
            <v>1.088021146577603E-4</v>
          </cell>
          <cell r="Y127">
            <v>0.96499999999999997</v>
          </cell>
          <cell r="Z127">
            <v>0.85401664398333821</v>
          </cell>
          <cell r="AA127">
            <v>9.1914676284758003E-6</v>
          </cell>
          <cell r="AB127">
            <v>0.892625</v>
          </cell>
          <cell r="AC127">
            <v>0.7899653956845879</v>
          </cell>
          <cell r="AD127">
            <v>1.0395243088243938E-4</v>
          </cell>
          <cell r="AE127">
            <v>0.92500000000000004</v>
          </cell>
          <cell r="AF127">
            <v>0.81861699034672331</v>
          </cell>
          <cell r="AG127">
            <v>3.8025787903613822E-5</v>
          </cell>
          <cell r="AH127">
            <v>0.96168872549019491</v>
          </cell>
          <cell r="AI127">
            <v>0.85108619471476699</v>
          </cell>
          <cell r="AJ127">
            <v>3.0739270168561756E-5</v>
          </cell>
          <cell r="AK127">
            <v>0.88956207107843033</v>
          </cell>
          <cell r="AL127">
            <v>0.78725473011115943</v>
          </cell>
          <cell r="AM127">
            <v>2.9549362499173612E-4</v>
          </cell>
          <cell r="AN127">
            <v>0.9218259803921558</v>
          </cell>
          <cell r="AO127">
            <v>0.81580801047788554</v>
          </cell>
          <cell r="AP127">
            <v>1.151210902585332E-4</v>
          </cell>
          <cell r="AQ127">
            <v>0.892625</v>
          </cell>
          <cell r="AR127">
            <v>0.7899653956845879</v>
          </cell>
          <cell r="AS127">
            <v>1.1078780175631451E-4</v>
          </cell>
          <cell r="AT127">
            <v>0.88956207107843033</v>
          </cell>
          <cell r="AU127">
            <v>0.78725473011115943</v>
          </cell>
          <cell r="AV127">
            <v>3.1200142037094065E-4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9.7344219004938394E-7</v>
          </cell>
          <cell r="G128">
            <v>1</v>
          </cell>
          <cell r="H128">
            <v>1</v>
          </cell>
          <cell r="I128">
            <v>1.2520608632252604E-6</v>
          </cell>
          <cell r="J128">
            <v>1</v>
          </cell>
          <cell r="K128">
            <v>1</v>
          </cell>
          <cell r="L128">
            <v>2.7302092100966327E-7</v>
          </cell>
          <cell r="M128">
            <v>1</v>
          </cell>
          <cell r="N128">
            <v>1</v>
          </cell>
          <cell r="O128">
            <v>6.4557220797094003E-6</v>
          </cell>
          <cell r="P128">
            <v>1</v>
          </cell>
          <cell r="Q128">
            <v>1</v>
          </cell>
          <cell r="R128">
            <v>4.3150136220633452E-6</v>
          </cell>
          <cell r="S128">
            <v>1</v>
          </cell>
          <cell r="T128">
            <v>1</v>
          </cell>
          <cell r="U128">
            <v>1.0350213206115121E-6</v>
          </cell>
          <cell r="V128">
            <v>1</v>
          </cell>
          <cell r="W128">
            <v>1</v>
          </cell>
          <cell r="X128">
            <v>2.0040477963026082E-5</v>
          </cell>
          <cell r="Y128">
            <v>1</v>
          </cell>
          <cell r="Z128">
            <v>1</v>
          </cell>
          <cell r="AA128">
            <v>1.3418012911234048E-6</v>
          </cell>
          <cell r="AB128">
            <v>1</v>
          </cell>
          <cell r="AC128">
            <v>1</v>
          </cell>
          <cell r="AD128">
            <v>2.1833607688018381E-5</v>
          </cell>
          <cell r="AE128">
            <v>1</v>
          </cell>
          <cell r="AF128">
            <v>1</v>
          </cell>
          <cell r="AG128">
            <v>6.8972318543946381E-6</v>
          </cell>
          <cell r="AH128">
            <v>1</v>
          </cell>
          <cell r="AI128">
            <v>1</v>
          </cell>
          <cell r="AJ128">
            <v>4.5775016924913769E-6</v>
          </cell>
          <cell r="AK128">
            <v>1</v>
          </cell>
          <cell r="AL128">
            <v>1</v>
          </cell>
          <cell r="AM128">
            <v>6.2864870999298741E-5</v>
          </cell>
          <cell r="AN128">
            <v>1</v>
          </cell>
          <cell r="AO128">
            <v>1</v>
          </cell>
          <cell r="AP128">
            <v>2.1204382650674143E-5</v>
          </cell>
          <cell r="AQ128">
            <v>1</v>
          </cell>
          <cell r="AR128">
            <v>1</v>
          </cell>
          <cell r="AS128">
            <v>2.3269272104861836E-5</v>
          </cell>
          <cell r="AT128">
            <v>1</v>
          </cell>
          <cell r="AU128">
            <v>1</v>
          </cell>
          <cell r="AV128">
            <v>6.6376826382517364E-5</v>
          </cell>
        </row>
        <row r="136">
          <cell r="B136" t="str">
            <v>Age</v>
          </cell>
          <cell r="C136"/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4.1455128140289419E-4</v>
          </cell>
          <cell r="D155">
            <v>0.65343137254901962</v>
          </cell>
          <cell r="E155">
            <v>2.7088081279904805E-4</v>
          </cell>
          <cell r="F155">
            <v>9932.2552672583315</v>
          </cell>
          <cell r="G155">
            <v>0.96499999999999997</v>
          </cell>
          <cell r="H155">
            <v>4.0004198655379288E-4</v>
          </cell>
          <cell r="I155">
            <v>9931.0779148889396</v>
          </cell>
          <cell r="J155">
            <v>0.9</v>
          </cell>
          <cell r="K155">
            <v>3.7309615326260476E-4</v>
          </cell>
          <cell r="L155">
            <v>9931.3208606159569</v>
          </cell>
          <cell r="M155">
            <v>0.92500000000000004</v>
          </cell>
          <cell r="N155">
            <v>3.8345993529767715E-4</v>
          </cell>
          <cell r="O155">
            <v>9931.2274199517196</v>
          </cell>
          <cell r="P155">
            <v>0.63056127450980393</v>
          </cell>
          <cell r="Q155">
            <v>2.6139998435108133E-4</v>
          </cell>
          <cell r="R155">
            <v>9932.3402982627886</v>
          </cell>
          <cell r="S155">
            <v>0.58808823529411769</v>
          </cell>
          <cell r="T155">
            <v>2.4379273151914322E-4</v>
          </cell>
          <cell r="U155">
            <v>9932.4982129853488</v>
          </cell>
          <cell r="V155">
            <v>0.6044240196078432</v>
          </cell>
          <cell r="W155">
            <v>2.5056475183911944E-4</v>
          </cell>
          <cell r="X155">
            <v>9932.437476553594</v>
          </cell>
          <cell r="Y155">
            <v>0.86849999999999994</v>
          </cell>
          <cell r="Z155">
            <v>3.6003778789841357E-4</v>
          </cell>
          <cell r="AA155">
            <v>9931.4385958528965</v>
          </cell>
          <cell r="AB155">
            <v>0.892625</v>
          </cell>
          <cell r="AC155">
            <v>3.7003883756225842E-4</v>
          </cell>
          <cell r="AD155">
            <v>9931.3484256119064</v>
          </cell>
          <cell r="AE155">
            <v>0.83250000000000002</v>
          </cell>
          <cell r="AF155">
            <v>3.451139417679094E-4</v>
          </cell>
          <cell r="AG155">
            <v>9931.5731504093983</v>
          </cell>
          <cell r="AH155">
            <v>0.5675051470588236</v>
          </cell>
          <cell r="AI155">
            <v>2.3525998591597324E-4</v>
          </cell>
          <cell r="AJ155">
            <v>9932.5747408893603</v>
          </cell>
          <cell r="AK155">
            <v>0.58326917892156871</v>
          </cell>
          <cell r="AL155">
            <v>2.4179498552475028E-4</v>
          </cell>
          <cell r="AM155">
            <v>9932.5161302327178</v>
          </cell>
          <cell r="AN155">
            <v>0.54398161764705888</v>
          </cell>
          <cell r="AO155">
            <v>2.255082766552075E-4</v>
          </cell>
          <cell r="AP155">
            <v>9932.662201351086</v>
          </cell>
          <cell r="AQ155">
            <v>0.80336249999999998</v>
          </cell>
          <cell r="AR155">
            <v>3.3303495380603259E-4</v>
          </cell>
          <cell r="AS155">
            <v>9931.6820555035665</v>
          </cell>
          <cell r="AT155">
            <v>0.52494226102941188</v>
          </cell>
          <cell r="AU155">
            <v>2.1761548697227527E-4</v>
          </cell>
          <cell r="AV155">
            <v>9932.7329896622959</v>
          </cell>
        </row>
        <row r="156">
          <cell r="B156">
            <v>20</v>
          </cell>
          <cell r="C156">
            <v>4.3992261191918723E-4</v>
          </cell>
          <cell r="D156">
            <v>0.65686274509803921</v>
          </cell>
          <cell r="E156">
            <v>2.8896877449593669E-4</v>
          </cell>
          <cell r="F156">
            <v>9929.5648098786096</v>
          </cell>
          <cell r="G156">
            <v>0.96499999999999997</v>
          </cell>
          <cell r="H156">
            <v>4.2452532050201564E-4</v>
          </cell>
          <cell r="I156">
            <v>9927.1050667512482</v>
          </cell>
          <cell r="J156">
            <v>0.9</v>
          </cell>
          <cell r="K156">
            <v>3.9593035072726853E-4</v>
          </cell>
          <cell r="L156">
            <v>9927.6155230060449</v>
          </cell>
          <cell r="M156">
            <v>0.92500000000000004</v>
          </cell>
          <cell r="N156">
            <v>4.0692841602524819E-4</v>
          </cell>
          <cell r="O156">
            <v>9927.419192127838</v>
          </cell>
          <cell r="P156">
            <v>0.63387254901960777</v>
          </cell>
          <cell r="Q156">
            <v>2.7885486738857891E-4</v>
          </cell>
          <cell r="R156">
            <v>9929.7439846642537</v>
          </cell>
          <cell r="S156">
            <v>0.5911764705882353</v>
          </cell>
          <cell r="T156">
            <v>2.6007189704634303E-4</v>
          </cell>
          <cell r="U156">
            <v>9930.0767421151959</v>
          </cell>
          <cell r="V156">
            <v>0.60759803921568634</v>
          </cell>
          <cell r="W156">
            <v>2.6729611640874146E-4</v>
          </cell>
          <cell r="X156">
            <v>9929.9487578221233</v>
          </cell>
          <cell r="Y156">
            <v>0.86849999999999994</v>
          </cell>
          <cell r="Z156">
            <v>3.820727884518141E-4</v>
          </cell>
          <cell r="AA156">
            <v>9927.8629026701965</v>
          </cell>
          <cell r="AB156">
            <v>0.892625</v>
          </cell>
          <cell r="AC156">
            <v>3.9268592146436449E-4</v>
          </cell>
          <cell r="AD156">
            <v>9927.6734409850669</v>
          </cell>
          <cell r="AE156">
            <v>0.83250000000000002</v>
          </cell>
          <cell r="AF156">
            <v>3.6623557442272338E-4</v>
          </cell>
          <cell r="AG156">
            <v>9928.1456260515042</v>
          </cell>
          <cell r="AH156">
            <v>0.57048529411764703</v>
          </cell>
          <cell r="AI156">
            <v>2.5096938064972103E-4</v>
          </cell>
          <cell r="AJ156">
            <v>9930.2380034957096</v>
          </cell>
          <cell r="AK156">
            <v>0.58633210784313716</v>
          </cell>
          <cell r="AL156">
            <v>2.5794075233443549E-4</v>
          </cell>
          <cell r="AM156">
            <v>9930.1144976387841</v>
          </cell>
          <cell r="AN156">
            <v>0.54683823529411768</v>
          </cell>
          <cell r="AO156">
            <v>2.4056650476786732E-4</v>
          </cell>
          <cell r="AP156">
            <v>9930.4223038154614</v>
          </cell>
          <cell r="AQ156">
            <v>0.80336249999999998</v>
          </cell>
          <cell r="AR156">
            <v>3.5341732931792804E-4</v>
          </cell>
          <cell r="AS156">
            <v>9928.3744582289964</v>
          </cell>
          <cell r="AT156">
            <v>0.52769889705882356</v>
          </cell>
          <cell r="AU156">
            <v>2.3214667710099197E-4</v>
          </cell>
          <cell r="AV156">
            <v>9930.5714731357839</v>
          </cell>
        </row>
        <row r="157">
          <cell r="B157">
            <v>21</v>
          </cell>
          <cell r="C157">
            <v>4.6426425223096749E-4</v>
          </cell>
          <cell r="D157">
            <v>0.66029411764705881</v>
          </cell>
          <cell r="E157">
            <v>3.0655095478191824E-4</v>
          </cell>
          <cell r="F157">
            <v>9926.6954757042204</v>
          </cell>
          <cell r="G157">
            <v>0.96499999999999997</v>
          </cell>
          <cell r="H157">
            <v>4.4801500340288362E-4</v>
          </cell>
          <cell r="I157">
            <v>9922.8907592911291</v>
          </cell>
          <cell r="J157">
            <v>0.9</v>
          </cell>
          <cell r="K157">
            <v>4.1783782700787077E-4</v>
          </cell>
          <cell r="L157">
            <v>9923.6848787101353</v>
          </cell>
          <cell r="M157">
            <v>0.92500000000000004</v>
          </cell>
          <cell r="N157">
            <v>4.2944443331364497E-4</v>
          </cell>
          <cell r="O157">
            <v>9923.3794431607657</v>
          </cell>
          <cell r="P157">
            <v>0.63718382352941172</v>
          </cell>
          <cell r="Q157">
            <v>2.9582167136455107E-4</v>
          </cell>
          <cell r="R157">
            <v>9926.9750272222082</v>
          </cell>
          <cell r="S157">
            <v>0.59426470588235292</v>
          </cell>
          <cell r="T157">
            <v>2.7589585930372639E-4</v>
          </cell>
          <cell r="U157">
            <v>9927.4942082190573</v>
          </cell>
          <cell r="V157">
            <v>0.61077205882352947</v>
          </cell>
          <cell r="W157">
            <v>2.835596331732744E-4</v>
          </cell>
          <cell r="X157">
            <v>9927.2945210830203</v>
          </cell>
          <cell r="Y157">
            <v>0.86849999999999994</v>
          </cell>
          <cell r="Z157">
            <v>4.0321350306259525E-4</v>
          </cell>
          <cell r="AA157">
            <v>9924.0697364076059</v>
          </cell>
          <cell r="AB157">
            <v>0.892625</v>
          </cell>
          <cell r="AC157">
            <v>4.1441387814766735E-4</v>
          </cell>
          <cell r="AD157">
            <v>9923.774983391897</v>
          </cell>
          <cell r="AE157">
            <v>0.83250000000000002</v>
          </cell>
          <cell r="AF157">
            <v>3.8649998998228045E-4</v>
          </cell>
          <cell r="AG157">
            <v>9924.509585935195</v>
          </cell>
          <cell r="AH157">
            <v>0.57346544117647058</v>
          </cell>
          <cell r="AI157">
            <v>2.66239504228096E-4</v>
          </cell>
          <cell r="AJ157">
            <v>9927.7458178142679</v>
          </cell>
          <cell r="AK157">
            <v>0.58939503676470584</v>
          </cell>
          <cell r="AL157">
            <v>2.7363504601220977E-4</v>
          </cell>
          <cell r="AM157">
            <v>9927.5531164344957</v>
          </cell>
          <cell r="AN157">
            <v>0.54969485294117648</v>
          </cell>
          <cell r="AO157">
            <v>2.5520366985594693E-4</v>
          </cell>
          <cell r="AP157">
            <v>9928.0333768309629</v>
          </cell>
          <cell r="AQ157">
            <v>0.80336249999999998</v>
          </cell>
          <cell r="AR157">
            <v>3.7297249033290059E-4</v>
          </cell>
          <cell r="AS157">
            <v>9924.8655986435006</v>
          </cell>
          <cell r="AT157">
            <v>0.53045553308823534</v>
          </cell>
          <cell r="AU157">
            <v>2.462715414109888E-4</v>
          </cell>
          <cell r="AV157">
            <v>9928.2661239665813</v>
          </cell>
        </row>
        <row r="158">
          <cell r="B158">
            <v>22</v>
          </cell>
          <cell r="C158">
            <v>4.7654337205286032E-4</v>
          </cell>
          <cell r="D158">
            <v>0.6637254901960784</v>
          </cell>
          <cell r="E158">
            <v>3.1629398321547691E-4</v>
          </cell>
          <cell r="F158">
            <v>9923.6524377283131</v>
          </cell>
          <cell r="G158">
            <v>0.96499999999999997</v>
          </cell>
          <cell r="H158">
            <v>4.5986435403101017E-4</v>
          </cell>
          <cell r="I158">
            <v>9918.4451553538383</v>
          </cell>
          <cell r="J158">
            <v>0.9</v>
          </cell>
          <cell r="K158">
            <v>4.2888903484757427E-4</v>
          </cell>
          <cell r="L158">
            <v>9919.5383877845034</v>
          </cell>
          <cell r="M158">
            <v>0.92500000000000004</v>
          </cell>
          <cell r="N158">
            <v>4.4080261914889579E-4</v>
          </cell>
          <cell r="O158">
            <v>9919.1179030992425</v>
          </cell>
          <cell r="P158">
            <v>0.64049509803921567</v>
          </cell>
          <cell r="Q158">
            <v>3.0522369380293522E-4</v>
          </cell>
          <cell r="R158">
            <v>9924.0384128780606</v>
          </cell>
          <cell r="S158">
            <v>0.59735294117647053</v>
          </cell>
          <cell r="T158">
            <v>2.846645848939292E-4</v>
          </cell>
          <cell r="U158">
            <v>9924.7552536737476</v>
          </cell>
          <cell r="V158">
            <v>0.6139460784313725</v>
          </cell>
          <cell r="W158">
            <v>2.9257193447431611E-4</v>
          </cell>
          <cell r="X158">
            <v>9924.4795410902188</v>
          </cell>
          <cell r="Y158">
            <v>0.86849999999999994</v>
          </cell>
          <cell r="Z158">
            <v>4.1387791862790914E-4</v>
          </cell>
          <cell r="AA158">
            <v>9920.0682174845515</v>
          </cell>
          <cell r="AB158">
            <v>0.892625</v>
          </cell>
          <cell r="AC158">
            <v>4.2537452747868444E-4</v>
          </cell>
          <cell r="AD158">
            <v>9919.6624333151649</v>
          </cell>
          <cell r="AE158">
            <v>0.83250000000000002</v>
          </cell>
          <cell r="AF158">
            <v>3.9672235723400623E-4</v>
          </cell>
          <cell r="AG158">
            <v>9920.6737630796524</v>
          </cell>
          <cell r="AH158">
            <v>0.57644558823529413</v>
          </cell>
          <cell r="AI158">
            <v>2.7470132442264166E-4</v>
          </cell>
          <cell r="AJ158">
            <v>9925.1026596896299</v>
          </cell>
          <cell r="AK158">
            <v>0.59245796568627451</v>
          </cell>
          <cell r="AL158">
            <v>2.8233191676771505E-4</v>
          </cell>
          <cell r="AM158">
            <v>9924.8365899806922</v>
          </cell>
          <cell r="AN158">
            <v>0.55255147058823528</v>
          </cell>
          <cell r="AO158">
            <v>2.633147410268845E-4</v>
          </cell>
          <cell r="AP158">
            <v>9925.4997062787425</v>
          </cell>
          <cell r="AQ158">
            <v>0.80336249999999998</v>
          </cell>
          <cell r="AR158">
            <v>3.8283707473081601E-4</v>
          </cell>
          <cell r="AS158">
            <v>9921.1638968049556</v>
          </cell>
          <cell r="AT158">
            <v>0.53321216911764713</v>
          </cell>
          <cell r="AU158">
            <v>2.5409872509094358E-4</v>
          </cell>
          <cell r="AV158">
            <v>9925.8210745646938</v>
          </cell>
        </row>
        <row r="159">
          <cell r="B159">
            <v>23</v>
          </cell>
          <cell r="C159">
            <v>4.8309932559522002E-4</v>
          </cell>
          <cell r="D159">
            <v>0.667156862745098</v>
          </cell>
          <cell r="E159">
            <v>3.223030304583796E-4</v>
          </cell>
          <cell r="F159">
            <v>9920.513646170737</v>
          </cell>
          <cell r="G159">
            <v>0.96499999999999997</v>
          </cell>
          <cell r="H159">
            <v>4.661908491993873E-4</v>
          </cell>
          <cell r="I159">
            <v>9913.88401597948</v>
          </cell>
          <cell r="J159">
            <v>0.9</v>
          </cell>
          <cell r="K159">
            <v>4.3478939303569805E-4</v>
          </cell>
          <cell r="L159">
            <v>9915.284006539232</v>
          </cell>
          <cell r="M159">
            <v>0.92500000000000004</v>
          </cell>
          <cell r="N159">
            <v>4.4686687617557852E-4</v>
          </cell>
          <cell r="O159">
            <v>9914.7455299479097</v>
          </cell>
          <cell r="P159">
            <v>0.64380637254901951</v>
          </cell>
          <cell r="Q159">
            <v>3.1102242439233631E-4</v>
          </cell>
          <cell r="R159">
            <v>9921.00936121624</v>
          </cell>
          <cell r="S159">
            <v>0.60044117647058826</v>
          </cell>
          <cell r="T159">
            <v>2.9007272741254166E-4</v>
          </cell>
          <cell r="U159">
            <v>9921.9300273392855</v>
          </cell>
          <cell r="V159">
            <v>0.61712009803921564</v>
          </cell>
          <cell r="W159">
            <v>2.9813030317400112E-4</v>
          </cell>
          <cell r="X159">
            <v>9921.5759169122321</v>
          </cell>
          <cell r="Y159">
            <v>0.86849999999999994</v>
          </cell>
          <cell r="Z159">
            <v>4.1957176427944858E-4</v>
          </cell>
          <cell r="AA159">
            <v>9915.9625202980515</v>
          </cell>
          <cell r="AB159">
            <v>0.892625</v>
          </cell>
          <cell r="AC159">
            <v>4.3122653550943329E-4</v>
          </cell>
          <cell r="AD159">
            <v>9915.4428615948455</v>
          </cell>
          <cell r="AE159">
            <v>0.83250000000000002</v>
          </cell>
          <cell r="AF159">
            <v>4.0218018855802068E-4</v>
          </cell>
          <cell r="AG159">
            <v>9916.738009999015</v>
          </cell>
          <cell r="AH159">
            <v>0.57942573529411756</v>
          </cell>
          <cell r="AI159">
            <v>2.7992018195310267E-4</v>
          </cell>
          <cell r="AJ159">
            <v>9922.3762208439821</v>
          </cell>
          <cell r="AK159">
            <v>0.59552089460784308</v>
          </cell>
          <cell r="AL159">
            <v>2.8769574256291109E-4</v>
          </cell>
          <cell r="AM159">
            <v>9922.0344918426363</v>
          </cell>
          <cell r="AN159">
            <v>0.5554080882352942</v>
          </cell>
          <cell r="AO159">
            <v>2.683172728566011E-4</v>
          </cell>
          <cell r="AP159">
            <v>9922.8861758940202</v>
          </cell>
          <cell r="AQ159">
            <v>0.80336249999999998</v>
          </cell>
          <cell r="AR159">
            <v>3.8810388195848996E-4</v>
          </cell>
          <cell r="AS159">
            <v>9917.3657074407765</v>
          </cell>
          <cell r="AT159">
            <v>0.5359688051470588</v>
          </cell>
          <cell r="AU159">
            <v>2.5892616830661998E-4</v>
          </cell>
          <cell r="AV159">
            <v>9923.2989360841657</v>
          </cell>
        </row>
        <row r="160">
          <cell r="B160">
            <v>24</v>
          </cell>
          <cell r="C160">
            <v>4.7346875779740019E-4</v>
          </cell>
          <cell r="D160">
            <v>0.6705882352941176</v>
          </cell>
          <cell r="E160">
            <v>3.1750257875825659E-4</v>
          </cell>
          <cell r="F160">
            <v>9917.3162345588735</v>
          </cell>
          <cell r="G160">
            <v>0.96499999999999997</v>
          </cell>
          <cell r="H160">
            <v>4.5689735127449116E-4</v>
          </cell>
          <cell r="I160">
            <v>9909.2622539712065</v>
          </cell>
          <cell r="J160">
            <v>0.9</v>
          </cell>
          <cell r="K160">
            <v>4.261218820176602E-4</v>
          </cell>
          <cell r="L160">
            <v>9910.9729462242522</v>
          </cell>
          <cell r="M160">
            <v>0.92500000000000004</v>
          </cell>
          <cell r="N160">
            <v>4.3795860096259518E-4</v>
          </cell>
          <cell r="O160">
            <v>9910.314958584866</v>
          </cell>
          <cell r="P160">
            <v>0.64711764705882346</v>
          </cell>
          <cell r="Q160">
            <v>3.0638998850171761E-4</v>
          </cell>
          <cell r="R160">
            <v>9917.9237048322957</v>
          </cell>
          <cell r="S160">
            <v>0.60352941176470587</v>
          </cell>
          <cell r="T160">
            <v>2.8575232088243093E-4</v>
          </cell>
          <cell r="U160">
            <v>9919.0519460350588</v>
          </cell>
          <cell r="V160">
            <v>0.62029411764705877</v>
          </cell>
          <cell r="W160">
            <v>2.9368988535138734E-4</v>
          </cell>
          <cell r="X160">
            <v>9918.6179944761589</v>
          </cell>
          <cell r="Y160">
            <v>0.86849999999999994</v>
          </cell>
          <cell r="Z160">
            <v>4.1120761614704205E-4</v>
          </cell>
          <cell r="AA160">
            <v>9911.8020624088822</v>
          </cell>
          <cell r="AB160">
            <v>0.892625</v>
          </cell>
          <cell r="AC160">
            <v>4.2263004992890434E-4</v>
          </cell>
          <cell r="AD160">
            <v>9911.1670595215983</v>
          </cell>
          <cell r="AE160">
            <v>0.83250000000000002</v>
          </cell>
          <cell r="AF160">
            <v>3.9416274086633566E-4</v>
          </cell>
          <cell r="AG160">
            <v>9912.7496944362738</v>
          </cell>
          <cell r="AH160">
            <v>0.58240588235294111</v>
          </cell>
          <cell r="AI160">
            <v>2.7575098965154583E-4</v>
          </cell>
          <cell r="AJ160">
            <v>9919.5987474868361</v>
          </cell>
          <cell r="AK160">
            <v>0.59858382352941175</v>
          </cell>
          <cell r="AL160">
            <v>2.8341073936408878E-4</v>
          </cell>
          <cell r="AM160">
            <v>9919.17996476177</v>
          </cell>
          <cell r="AN160">
            <v>0.558264705882353</v>
          </cell>
          <cell r="AO160">
            <v>2.6432089681624867E-4</v>
          </cell>
          <cell r="AP160">
            <v>9920.2236941364372</v>
          </cell>
          <cell r="AQ160">
            <v>0.80336249999999998</v>
          </cell>
          <cell r="AR160">
            <v>3.8036704493601389E-4</v>
          </cell>
          <cell r="AS160">
            <v>9913.5167393109168</v>
          </cell>
          <cell r="AT160">
            <v>0.53872544117647059</v>
          </cell>
          <cell r="AU160">
            <v>2.5506966542767994E-4</v>
          </cell>
          <cell r="AV160">
            <v>9920.7295343136848</v>
          </cell>
        </row>
        <row r="161">
          <cell r="B161">
            <v>25</v>
          </cell>
          <cell r="C161">
            <v>4.6434696980386978E-4</v>
          </cell>
          <cell r="D161">
            <v>0.67401960784313719</v>
          </cell>
          <cell r="E161">
            <v>3.1297896249035337E-4</v>
          </cell>
          <cell r="F161">
            <v>9914.1674610800401</v>
          </cell>
          <cell r="G161">
            <v>0.96499999999999997</v>
          </cell>
          <cell r="H161">
            <v>4.480948258607343E-4</v>
          </cell>
          <cell r="I161">
            <v>9904.7347382942826</v>
          </cell>
          <cell r="J161">
            <v>0.9</v>
          </cell>
          <cell r="K161">
            <v>4.1791227282348282E-4</v>
          </cell>
          <cell r="L161">
            <v>9906.7496637797813</v>
          </cell>
          <cell r="M161">
            <v>0.92500000000000004</v>
          </cell>
          <cell r="N161">
            <v>4.2952094706857956E-4</v>
          </cell>
          <cell r="O161">
            <v>9905.9746509105044</v>
          </cell>
          <cell r="P161">
            <v>0.65042892156862742</v>
          </cell>
          <cell r="Q161">
            <v>3.0202469880319101E-4</v>
          </cell>
          <cell r="R161">
            <v>9914.884952302411</v>
          </cell>
          <cell r="S161">
            <v>0.60661764705882348</v>
          </cell>
          <cell r="T161">
            <v>2.8168106624131803E-4</v>
          </cell>
          <cell r="U161">
            <v>9916.2175539205255</v>
          </cell>
          <cell r="V161">
            <v>0.62346813725490191</v>
          </cell>
          <cell r="W161">
            <v>2.895055403035769E-4</v>
          </cell>
          <cell r="X161">
            <v>9915.7049966945178</v>
          </cell>
          <cell r="Y161">
            <v>0.86849999999999994</v>
          </cell>
          <cell r="Z161">
            <v>4.0328534327466089E-4</v>
          </cell>
          <cell r="AA161">
            <v>9907.7262539110779</v>
          </cell>
          <cell r="AB161">
            <v>0.892625</v>
          </cell>
          <cell r="AC161">
            <v>4.1448771392117929E-4</v>
          </cell>
          <cell r="AD161">
            <v>9906.9783024923781</v>
          </cell>
          <cell r="AE161">
            <v>0.83250000000000002</v>
          </cell>
          <cell r="AF161">
            <v>3.8656885236172163E-4</v>
          </cell>
          <cell r="AG161">
            <v>9908.8424578471931</v>
          </cell>
          <cell r="AH161">
            <v>0.58538602941176465</v>
          </cell>
          <cell r="AI161">
            <v>2.7182222892287188E-4</v>
          </cell>
          <cell r="AJ161">
            <v>9916.8634083152701</v>
          </cell>
          <cell r="AK161">
            <v>0.60164675245098043</v>
          </cell>
          <cell r="AL161">
            <v>2.7937284639295172E-4</v>
          </cell>
          <cell r="AM161">
            <v>9916.3687626340707</v>
          </cell>
          <cell r="AN161">
            <v>0.5611213235294118</v>
          </cell>
          <cell r="AO161">
            <v>2.6055498627321921E-4</v>
          </cell>
          <cell r="AP161">
            <v>9917.6015717129849</v>
          </cell>
          <cell r="AQ161">
            <v>0.80336249999999998</v>
          </cell>
          <cell r="AR161">
            <v>3.7303894252906132E-4</v>
          </cell>
          <cell r="AS161">
            <v>9909.7459642438607</v>
          </cell>
          <cell r="AT161">
            <v>0.54148207720588237</v>
          </cell>
          <cell r="AU161">
            <v>2.5143556175365655E-4</v>
          </cell>
          <cell r="AV161">
            <v>9918.1990571505685</v>
          </cell>
        </row>
        <row r="162">
          <cell r="B162">
            <v>26</v>
          </cell>
          <cell r="C162">
            <v>4.6148076665536555E-4</v>
          </cell>
          <cell r="D162">
            <v>0.67745098039215679</v>
          </cell>
          <cell r="E162">
            <v>3.1263059780280156E-4</v>
          </cell>
          <cell r="F162">
            <v>9911.0645352341162</v>
          </cell>
          <cell r="G162">
            <v>0.96499999999999997</v>
          </cell>
          <cell r="H162">
            <v>4.4532893982242777E-4</v>
          </cell>
          <cell r="I162">
            <v>9900.2964779065296</v>
          </cell>
          <cell r="J162">
            <v>0.9</v>
          </cell>
          <cell r="K162">
            <v>4.1533268998982903E-4</v>
          </cell>
          <cell r="L162">
            <v>9902.6095115114967</v>
          </cell>
          <cell r="M162">
            <v>0.92500000000000004</v>
          </cell>
          <cell r="N162">
            <v>4.2686970915621316E-4</v>
          </cell>
          <cell r="O162">
            <v>9901.7198272968071</v>
          </cell>
          <cell r="P162">
            <v>0.65374019607843126</v>
          </cell>
          <cell r="Q162">
            <v>3.0168852687970348E-4</v>
          </cell>
          <cell r="R162">
            <v>9911.8904121610249</v>
          </cell>
          <cell r="S162">
            <v>0.6097058823529411</v>
          </cell>
          <cell r="T162">
            <v>2.8136753802252137E-4</v>
          </cell>
          <cell r="U162">
            <v>9913.4243431868563</v>
          </cell>
          <cell r="V162">
            <v>0.62664215686274505</v>
          </cell>
          <cell r="W162">
            <v>2.8918330296759143E-4</v>
          </cell>
          <cell r="X162">
            <v>9912.8343451619585</v>
          </cell>
          <cell r="Y162">
            <v>0.86849999999999994</v>
          </cell>
          <cell r="Z162">
            <v>4.0079604584018498E-4</v>
          </cell>
          <cell r="AA162">
            <v>9903.7306131276982</v>
          </cell>
          <cell r="AB162">
            <v>0.892625</v>
          </cell>
          <cell r="AC162">
            <v>4.1192926933574566E-4</v>
          </cell>
          <cell r="AD162">
            <v>9902.8719817039109</v>
          </cell>
          <cell r="AE162">
            <v>0.83250000000000002</v>
          </cell>
          <cell r="AF162">
            <v>3.8418273824059182E-4</v>
          </cell>
          <cell r="AG162">
            <v>9905.0120079900298</v>
          </cell>
          <cell r="AH162">
            <v>0.5883661764705882</v>
          </cell>
          <cell r="AI162">
            <v>2.7151967419173316E-4</v>
          </cell>
          <cell r="AJ162">
            <v>9914.1677843996986</v>
          </cell>
          <cell r="AK162">
            <v>0.60470968137254899</v>
          </cell>
          <cell r="AL162">
            <v>2.7906188736372573E-4</v>
          </cell>
          <cell r="AM162">
            <v>9913.598398466971</v>
          </cell>
          <cell r="AN162">
            <v>0.56397794117647049</v>
          </cell>
          <cell r="AO162">
            <v>2.6026497267083224E-4</v>
          </cell>
          <cell r="AP162">
            <v>9915.017491171604</v>
          </cell>
          <cell r="AQ162">
            <v>0.80336249999999998</v>
          </cell>
          <cell r="AR162">
            <v>3.7073634240217111E-4</v>
          </cell>
          <cell r="AS162">
            <v>9906.0492430886279</v>
          </cell>
          <cell r="AT162">
            <v>0.54423871323529416</v>
          </cell>
          <cell r="AU162">
            <v>2.5115569862735321E-4</v>
          </cell>
          <cell r="AV162">
            <v>9915.7052691990484</v>
          </cell>
        </row>
        <row r="163">
          <cell r="B163">
            <v>27</v>
          </cell>
          <cell r="C163">
            <v>4.7175706489558901E-4</v>
          </cell>
          <cell r="D163">
            <v>0.68088235294117638</v>
          </cell>
          <cell r="E163">
            <v>3.2121106036273191E-4</v>
          </cell>
          <cell r="F163">
            <v>9907.9660332036037</v>
          </cell>
          <cell r="G163">
            <v>0.96499999999999997</v>
          </cell>
          <cell r="H163">
            <v>4.5524556762424341E-4</v>
          </cell>
          <cell r="I163">
            <v>9895.887589372096</v>
          </cell>
          <cell r="J163">
            <v>0.9</v>
          </cell>
          <cell r="K163">
            <v>4.2458135840603011E-4</v>
          </cell>
          <cell r="L163">
            <v>9898.4966340651627</v>
          </cell>
          <cell r="M163">
            <v>0.92500000000000004</v>
          </cell>
          <cell r="N163">
            <v>4.3637528502841983E-4</v>
          </cell>
          <cell r="O163">
            <v>9897.4930830339836</v>
          </cell>
          <cell r="P163">
            <v>0.65705147058823521</v>
          </cell>
          <cell r="Q163">
            <v>3.0996867325003627E-4</v>
          </cell>
          <cell r="R163">
            <v>9908.9001085439868</v>
          </cell>
          <cell r="S163">
            <v>0.61279411764705871</v>
          </cell>
          <cell r="T163">
            <v>2.890899543264587E-4</v>
          </cell>
          <cell r="U163">
            <v>9910.6350273860407</v>
          </cell>
          <cell r="V163">
            <v>0.62981617647058818</v>
          </cell>
          <cell r="W163">
            <v>2.9712023083552702E-4</v>
          </cell>
          <cell r="X163">
            <v>9909.967718984255</v>
          </cell>
          <cell r="Y163">
            <v>0.86849999999999994</v>
          </cell>
          <cell r="Z163">
            <v>4.0972101086181903E-4</v>
          </cell>
          <cell r="AA163">
            <v>9899.7612370588904</v>
          </cell>
          <cell r="AB163">
            <v>0.892625</v>
          </cell>
          <cell r="AC163">
            <v>4.2110215005242515E-4</v>
          </cell>
          <cell r="AD163">
            <v>9898.7926988841627</v>
          </cell>
          <cell r="AE163">
            <v>0.83250000000000002</v>
          </cell>
          <cell r="AF163">
            <v>3.9273775652557785E-4</v>
          </cell>
          <cell r="AG163">
            <v>9901.2066733544943</v>
          </cell>
          <cell r="AH163">
            <v>0.59134632352941174</v>
          </cell>
          <cell r="AI163">
            <v>2.7897180592503269E-4</v>
          </cell>
          <cell r="AJ163">
            <v>9911.4758927929961</v>
          </cell>
          <cell r="AK163">
            <v>0.60777261029411755</v>
          </cell>
          <cell r="AL163">
            <v>2.8672102275628355E-4</v>
          </cell>
          <cell r="AM163">
            <v>9910.8318909873287</v>
          </cell>
          <cell r="AN163">
            <v>0.56683455882352929</v>
          </cell>
          <cell r="AO163">
            <v>2.6740820775197427E-4</v>
          </cell>
          <cell r="AP163">
            <v>9912.436959415234</v>
          </cell>
          <cell r="AQ163">
            <v>0.80336249999999998</v>
          </cell>
          <cell r="AR163">
            <v>3.789919350471826E-4</v>
          </cell>
          <cell r="AS163">
            <v>9902.3767106245905</v>
          </cell>
          <cell r="AT163">
            <v>0.54699534926470594</v>
          </cell>
          <cell r="AU163">
            <v>2.5804892048065527E-4</v>
          </cell>
          <cell r="AV163">
            <v>9913.2148833147803</v>
          </cell>
        </row>
        <row r="164">
          <cell r="B164">
            <v>28</v>
          </cell>
          <cell r="C164">
            <v>4.8396062539691548E-4</v>
          </cell>
          <cell r="D164">
            <v>0.68431372549019598</v>
          </cell>
          <cell r="E164">
            <v>3.3118089855592838E-4</v>
          </cell>
          <cell r="F164">
            <v>9904.7834849280407</v>
          </cell>
          <cell r="G164">
            <v>0.96499999999999997</v>
          </cell>
          <cell r="H164">
            <v>4.6702200350802345E-4</v>
          </cell>
          <cell r="I164">
            <v>9891.3825304093261</v>
          </cell>
          <cell r="J164">
            <v>0.9</v>
          </cell>
          <cell r="K164">
            <v>4.3556456285722393E-4</v>
          </cell>
          <cell r="L164">
            <v>9894.2939169180936</v>
          </cell>
          <cell r="M164">
            <v>0.92500000000000004</v>
          </cell>
          <cell r="N164">
            <v>4.4766357849214682E-4</v>
          </cell>
          <cell r="O164">
            <v>9893.1740616688076</v>
          </cell>
          <cell r="P164">
            <v>0.66036274509803905</v>
          </cell>
          <cell r="Q164">
            <v>3.1958956710647084E-4</v>
          </cell>
          <cell r="R164">
            <v>9905.8286599239746</v>
          </cell>
          <cell r="S164">
            <v>0.61588235294117644</v>
          </cell>
          <cell r="T164">
            <v>2.9806280870033557E-4</v>
          </cell>
          <cell r="U164">
            <v>9907.7699623586286</v>
          </cell>
          <cell r="V164">
            <v>0.63299019607843132</v>
          </cell>
          <cell r="W164">
            <v>3.0634233116423376E-4</v>
          </cell>
          <cell r="X164">
            <v>9907.0232670880177</v>
          </cell>
          <cell r="Y164">
            <v>0.86849999999999994</v>
          </cell>
          <cell r="Z164">
            <v>4.2031980315722107E-4</v>
          </cell>
          <cell r="AA164">
            <v>9895.7050968775529</v>
          </cell>
          <cell r="AB164">
            <v>0.892625</v>
          </cell>
          <cell r="AC164">
            <v>4.3199535324492166E-4</v>
          </cell>
          <cell r="AD164">
            <v>9894.6242959957399</v>
          </cell>
          <cell r="AE164">
            <v>0.83250000000000002</v>
          </cell>
          <cell r="AF164">
            <v>4.0289722064293214E-4</v>
          </cell>
          <cell r="AG164">
            <v>9897.3180956587057</v>
          </cell>
          <cell r="AH164">
            <v>0.59432647058823518</v>
          </cell>
          <cell r="AI164">
            <v>2.8763061039582377E-4</v>
          </cell>
          <cell r="AJ164">
            <v>9908.7108704638013</v>
          </cell>
          <cell r="AK164">
            <v>0.61083553921568612</v>
          </cell>
          <cell r="AL164">
            <v>2.9562034957348552E-4</v>
          </cell>
          <cell r="AM164">
            <v>9907.9902471311798</v>
          </cell>
          <cell r="AN164">
            <v>0.5696911764705882</v>
          </cell>
          <cell r="AO164">
            <v>2.7570809804781043E-4</v>
          </cell>
          <cell r="AP164">
            <v>9909.7862924134624</v>
          </cell>
          <cell r="AQ164">
            <v>0.80336249999999998</v>
          </cell>
          <cell r="AR164">
            <v>3.8879581792042951E-4</v>
          </cell>
          <cell r="AS164">
            <v>9898.6237897134652</v>
          </cell>
          <cell r="AT164">
            <v>0.54975198529411762</v>
          </cell>
          <cell r="AU164">
            <v>2.6605831461613702E-4</v>
          </cell>
          <cell r="AV164">
            <v>9910.6567889156486</v>
          </cell>
        </row>
        <row r="165">
          <cell r="B165">
            <v>29</v>
          </cell>
          <cell r="C165">
            <v>4.971329793384213E-4</v>
          </cell>
          <cell r="D165">
            <v>0.68774509803921557</v>
          </cell>
          <cell r="E165">
            <v>3.4190076961362989E-4</v>
          </cell>
          <cell r="F165">
            <v>9901.5032098335014</v>
          </cell>
          <cell r="G165">
            <v>0.96499999999999997</v>
          </cell>
          <cell r="H165">
            <v>4.7973332506157654E-4</v>
          </cell>
          <cell r="I165">
            <v>9886.7630371225096</v>
          </cell>
          <cell r="J165">
            <v>0.9</v>
          </cell>
          <cell r="K165">
            <v>4.474196814045792E-4</v>
          </cell>
          <cell r="L165">
            <v>9889.9843131133912</v>
          </cell>
          <cell r="M165">
            <v>0.92500000000000004</v>
          </cell>
          <cell r="N165">
            <v>4.5984800588803974E-4</v>
          </cell>
          <cell r="O165">
            <v>9888.745247965715</v>
          </cell>
          <cell r="P165">
            <v>0.663674019607843</v>
          </cell>
          <cell r="Q165">
            <v>3.2993424267715283E-4</v>
          </cell>
          <cell r="R165">
            <v>9902.6628604307189</v>
          </cell>
          <cell r="S165">
            <v>0.61897058823529405</v>
          </cell>
          <cell r="T165">
            <v>3.0771069265226692E-4</v>
          </cell>
          <cell r="U165">
            <v>9904.8168246156911</v>
          </cell>
          <cell r="V165">
            <v>0.63616421568627446</v>
          </cell>
          <cell r="W165">
            <v>3.1625821189260766E-4</v>
          </cell>
          <cell r="X165">
            <v>9903.9883264854798</v>
          </cell>
          <cell r="Y165">
            <v>0.86849999999999994</v>
          </cell>
          <cell r="Z165">
            <v>4.3175999255541886E-4</v>
          </cell>
          <cell r="AA165">
            <v>9891.5457360591317</v>
          </cell>
          <cell r="AB165">
            <v>0.892625</v>
          </cell>
          <cell r="AC165">
            <v>4.4375332568195831E-4</v>
          </cell>
          <cell r="AD165">
            <v>9890.3498642777649</v>
          </cell>
          <cell r="AE165">
            <v>0.83250000000000002</v>
          </cell>
          <cell r="AF165">
            <v>4.1386320529923572E-4</v>
          </cell>
          <cell r="AG165">
            <v>9893.3304937061457</v>
          </cell>
          <cell r="AH165">
            <v>0.59730661764705872</v>
          </cell>
          <cell r="AI165">
            <v>2.9694081840943754E-4</v>
          </cell>
          <cell r="AJ165">
            <v>9905.8608219078942</v>
          </cell>
          <cell r="AK165">
            <v>0.61389846813725479</v>
          </cell>
          <cell r="AL165">
            <v>3.0518917447636639E-4</v>
          </cell>
          <cell r="AM165">
            <v>9905.0612435907515</v>
          </cell>
          <cell r="AN165">
            <v>0.572547794117647</v>
          </cell>
          <cell r="AO165">
            <v>2.8463239070334689E-4</v>
          </cell>
          <cell r="AP165">
            <v>9907.0540840827216</v>
          </cell>
          <cell r="AQ165">
            <v>0.80336249999999998</v>
          </cell>
          <cell r="AR165">
            <v>3.9937799311376247E-4</v>
          </cell>
          <cell r="AS165">
            <v>9894.7752461808577</v>
          </cell>
          <cell r="AT165">
            <v>0.55250862132352929</v>
          </cell>
          <cell r="AU165">
            <v>2.746702570287297E-4</v>
          </cell>
          <cell r="AV165">
            <v>9908.0199762736502</v>
          </cell>
        </row>
        <row r="166">
          <cell r="B166">
            <v>30</v>
          </cell>
          <cell r="C166">
            <v>5.1417534473101691E-4</v>
          </cell>
          <cell r="D166">
            <v>0.69117647058823517</v>
          </cell>
          <cell r="E166">
            <v>3.5538590003467342E-4</v>
          </cell>
          <cell r="F166">
            <v>9898.117878265728</v>
          </cell>
          <cell r="G166">
            <v>0.96499999999999997</v>
          </cell>
          <cell r="H166">
            <v>4.9617920766543131E-4</v>
          </cell>
          <cell r="I166">
            <v>9882.0200274166145</v>
          </cell>
          <cell r="J166">
            <v>0.91</v>
          </cell>
          <cell r="K166">
            <v>4.6789956370522543E-4</v>
          </cell>
          <cell r="L166">
            <v>9885.5593394829211</v>
          </cell>
          <cell r="M166">
            <v>0.92500000000000004</v>
          </cell>
          <cell r="N166">
            <v>4.756121938761907E-4</v>
          </cell>
          <cell r="O166">
            <v>9884.1979281827025</v>
          </cell>
          <cell r="P166">
            <v>0.66698529411764695</v>
          </cell>
          <cell r="Q166">
            <v>3.4294739353345986E-4</v>
          </cell>
          <cell r="R166">
            <v>9899.3956328593758</v>
          </cell>
          <cell r="S166">
            <v>0.62897058823529406</v>
          </cell>
          <cell r="T166">
            <v>3.2340116903155282E-4</v>
          </cell>
          <cell r="U166">
            <v>9901.7690065699953</v>
          </cell>
          <cell r="V166">
            <v>0.6393382352941176</v>
          </cell>
          <cell r="W166">
            <v>3.2873195753207291E-4</v>
          </cell>
          <cell r="X166">
            <v>9900.8561088467395</v>
          </cell>
          <cell r="Y166">
            <v>0.87814999999999999</v>
          </cell>
          <cell r="Z166">
            <v>4.5152307897554248E-4</v>
          </cell>
          <cell r="AA166">
            <v>9887.2749623457694</v>
          </cell>
          <cell r="AB166">
            <v>0.892625</v>
          </cell>
          <cell r="AC166">
            <v>4.5896576709052395E-4</v>
          </cell>
          <cell r="AD166">
            <v>9885.9609886333346</v>
          </cell>
          <cell r="AE166">
            <v>0.84175000000000011</v>
          </cell>
          <cell r="AF166">
            <v>4.3280709642733357E-4</v>
          </cell>
          <cell r="AG166">
            <v>9889.236008236936</v>
          </cell>
          <cell r="AH166">
            <v>0.60695661764705877</v>
          </cell>
          <cell r="AI166">
            <v>3.1208212811544846E-4</v>
          </cell>
          <cell r="AJ166">
            <v>9902.9193674883863</v>
          </cell>
          <cell r="AK166">
            <v>0.61696139705882347</v>
          </cell>
          <cell r="AL166">
            <v>3.1722633901845034E-4</v>
          </cell>
          <cell r="AM166">
            <v>9902.0383261266816</v>
          </cell>
          <cell r="AN166">
            <v>0.58179779411764698</v>
          </cell>
          <cell r="AO166">
            <v>2.9914608135418633E-4</v>
          </cell>
          <cell r="AP166">
            <v>9904.2342155939423</v>
          </cell>
          <cell r="AQ166">
            <v>0.81228875</v>
          </cell>
          <cell r="AR166">
            <v>4.1765884805237681E-4</v>
          </cell>
          <cell r="AS166">
            <v>9890.8234907007263</v>
          </cell>
          <cell r="AT166">
            <v>0.56143487132352943</v>
          </cell>
          <cell r="AU166">
            <v>2.8867596850678986E-4</v>
          </cell>
          <cell r="AV166">
            <v>9905.2985378801204</v>
          </cell>
        </row>
        <row r="167">
          <cell r="B167">
            <v>31</v>
          </cell>
          <cell r="C167">
            <v>5.3958223303161683E-4</v>
          </cell>
          <cell r="D167">
            <v>0.69460784313725477</v>
          </cell>
          <cell r="E167">
            <v>3.7479805108127492E-4</v>
          </cell>
          <cell r="F167">
            <v>9894.6002267349104</v>
          </cell>
          <cell r="G167">
            <v>0.96499999999999997</v>
          </cell>
          <cell r="H167">
            <v>5.2069685487551019E-4</v>
          </cell>
          <cell r="I167">
            <v>9877.1167745492767</v>
          </cell>
          <cell r="J167">
            <v>0.91</v>
          </cell>
          <cell r="K167">
            <v>4.9101983205877137E-4</v>
          </cell>
          <cell r="L167">
            <v>9880.9338905809946</v>
          </cell>
          <cell r="M167">
            <v>0.92500000000000004</v>
          </cell>
          <cell r="N167">
            <v>4.9911356555424561E-4</v>
          </cell>
          <cell r="O167">
            <v>9879.4968831213737</v>
          </cell>
          <cell r="P167">
            <v>0.6702965686274508</v>
          </cell>
          <cell r="Q167">
            <v>3.616801192934303E-4</v>
          </cell>
          <cell r="R167">
            <v>9896.0006609295306</v>
          </cell>
          <cell r="S167">
            <v>0.6320931372549019</v>
          </cell>
          <cell r="T167">
            <v>3.4106622648396022E-4</v>
          </cell>
          <cell r="U167">
            <v>9898.5667628977899</v>
          </cell>
          <cell r="V167">
            <v>0.64251225490196073</v>
          </cell>
          <cell r="W167">
            <v>3.4668819725017935E-4</v>
          </cell>
          <cell r="X167">
            <v>9897.6013810368349</v>
          </cell>
          <cell r="Y167">
            <v>0.87814999999999999</v>
          </cell>
          <cell r="Z167">
            <v>4.7383413793671431E-4</v>
          </cell>
          <cell r="AA167">
            <v>9882.8106295120924</v>
          </cell>
          <cell r="AB167">
            <v>0.892625</v>
          </cell>
          <cell r="AC167">
            <v>4.8164459075984695E-4</v>
          </cell>
          <cell r="AD167">
            <v>9881.4236709647594</v>
          </cell>
          <cell r="AE167">
            <v>0.84175000000000011</v>
          </cell>
          <cell r="AF167">
            <v>4.5419334465436351E-4</v>
          </cell>
          <cell r="AG167">
            <v>9884.9558767143262</v>
          </cell>
          <cell r="AH167">
            <v>0.60996987745098019</v>
          </cell>
          <cell r="AI167">
            <v>3.2912890855702154E-4</v>
          </cell>
          <cell r="AJ167">
            <v>9899.8288433376256</v>
          </cell>
          <cell r="AK167">
            <v>0.62002432598039203</v>
          </cell>
          <cell r="AL167">
            <v>3.3455411034642306E-4</v>
          </cell>
          <cell r="AM167">
            <v>9898.8971387596648</v>
          </cell>
          <cell r="AN167">
            <v>0.58468615196078433</v>
          </cell>
          <cell r="AO167">
            <v>3.1548625949766323E-4</v>
          </cell>
          <cell r="AP167">
            <v>9901.2714027395341</v>
          </cell>
          <cell r="AQ167">
            <v>0.81228875</v>
          </cell>
          <cell r="AR167">
            <v>4.3829657759146074E-4</v>
          </cell>
          <cell r="AS167">
            <v>9886.6925007553109</v>
          </cell>
          <cell r="AT167">
            <v>0.5642221366421567</v>
          </cell>
          <cell r="AU167">
            <v>3.0444424041524496E-4</v>
          </cell>
          <cell r="AV167">
            <v>9902.4391162313495</v>
          </cell>
        </row>
        <row r="168">
          <cell r="B168">
            <v>32</v>
          </cell>
          <cell r="C168">
            <v>5.7014526880644779E-4</v>
          </cell>
          <cell r="D168">
            <v>0.69803921568627436</v>
          </cell>
          <cell r="E168">
            <v>3.9798375626489286E-4</v>
          </cell>
          <cell r="F168">
            <v>9890.8917498537012</v>
          </cell>
          <cell r="G168">
            <v>0.96499999999999997</v>
          </cell>
          <cell r="H168">
            <v>5.5019018439822205E-4</v>
          </cell>
          <cell r="I168">
            <v>9871.9737909095311</v>
          </cell>
          <cell r="J168">
            <v>0.91</v>
          </cell>
          <cell r="K168">
            <v>5.1883219461386755E-4</v>
          </cell>
          <cell r="L168">
            <v>9876.0821560814566</v>
          </cell>
          <cell r="M168">
            <v>0.92500000000000004</v>
          </cell>
          <cell r="N168">
            <v>5.273843736459642E-4</v>
          </cell>
          <cell r="O168">
            <v>9874.5658922061575</v>
          </cell>
          <cell r="P168">
            <v>0.67360784313725475</v>
          </cell>
          <cell r="Q168">
            <v>3.840543247956216E-4</v>
          </cell>
          <cell r="R168">
            <v>9892.4214742299573</v>
          </cell>
          <cell r="S168">
            <v>0.63521568627450964</v>
          </cell>
          <cell r="T168">
            <v>3.6216521820105251E-4</v>
          </cell>
          <cell r="U168">
            <v>9895.190696084368</v>
          </cell>
          <cell r="V168">
            <v>0.64568627450980387</v>
          </cell>
          <cell r="W168">
            <v>3.6813497454502595E-4</v>
          </cell>
          <cell r="X168">
            <v>9894.1699994569426</v>
          </cell>
          <cell r="Y168">
            <v>0.87814999999999999</v>
          </cell>
          <cell r="Z168">
            <v>5.0067306780238207E-4</v>
          </cell>
          <cell r="AA168">
            <v>9878.1278164570667</v>
          </cell>
          <cell r="AB168">
            <v>0.892625</v>
          </cell>
          <cell r="AC168">
            <v>5.0892592056835551E-4</v>
          </cell>
          <cell r="AD168">
            <v>9876.6643367046327</v>
          </cell>
          <cell r="AE168">
            <v>0.84175000000000011</v>
          </cell>
          <cell r="AF168">
            <v>4.7991978001782749E-4</v>
          </cell>
          <cell r="AG168">
            <v>9880.4661955429201</v>
          </cell>
          <cell r="AH168">
            <v>0.61298313725490183</v>
          </cell>
          <cell r="AI168">
            <v>3.4948943556401571E-4</v>
          </cell>
          <cell r="AJ168">
            <v>9896.5705234755169</v>
          </cell>
          <cell r="AK168">
            <v>0.62308725490196071</v>
          </cell>
          <cell r="AL168">
            <v>3.5525025043595002E-4</v>
          </cell>
          <cell r="AM168">
            <v>9895.585422033997</v>
          </cell>
          <cell r="AN168">
            <v>0.58757450980392145</v>
          </cell>
          <cell r="AO168">
            <v>3.3500282683597359E-4</v>
          </cell>
          <cell r="AP168">
            <v>9898.1476876604138</v>
          </cell>
          <cell r="AQ168">
            <v>0.81228875</v>
          </cell>
          <cell r="AR168">
            <v>4.6312258771720347E-4</v>
          </cell>
          <cell r="AS168">
            <v>9882.3591972685317</v>
          </cell>
          <cell r="AT168">
            <v>0.5670094019607842</v>
          </cell>
          <cell r="AU168">
            <v>3.2327772789671449E-4</v>
          </cell>
          <cell r="AV168">
            <v>9899.4243756763499</v>
          </cell>
        </row>
        <row r="169">
          <cell r="B169">
            <v>33</v>
          </cell>
          <cell r="C169">
            <v>6.0065625129253006E-4</v>
          </cell>
          <cell r="D169">
            <v>0.70147058823529396</v>
          </cell>
          <cell r="E169">
            <v>4.2134269392137761E-4</v>
          </cell>
          <cell r="F169">
            <v>9886.9553356022843</v>
          </cell>
          <cell r="G169">
            <v>0.96499999999999997</v>
          </cell>
          <cell r="H169">
            <v>5.7963328249729148E-4</v>
          </cell>
          <cell r="I169">
            <v>9866.5423278291364</v>
          </cell>
          <cell r="J169">
            <v>0.91</v>
          </cell>
          <cell r="K169">
            <v>5.4659718867620239E-4</v>
          </cell>
          <cell r="L169">
            <v>9870.9581267022295</v>
          </cell>
          <cell r="M169">
            <v>0.92500000000000004</v>
          </cell>
          <cell r="N169">
            <v>5.5560703244559033E-4</v>
          </cell>
          <cell r="O169">
            <v>9869.3582004580712</v>
          </cell>
          <cell r="P169">
            <v>0.6769191176470587</v>
          </cell>
          <cell r="Q169">
            <v>4.0659569963412943E-4</v>
          </cell>
          <cell r="R169">
            <v>9888.6222469800778</v>
          </cell>
          <cell r="S169">
            <v>0.63833823529411748</v>
          </cell>
          <cell r="T169">
            <v>3.8342185146845363E-4</v>
          </cell>
          <cell r="U169">
            <v>9891.6070021867799</v>
          </cell>
          <cell r="V169">
            <v>0.6488602941176469</v>
          </cell>
          <cell r="W169">
            <v>3.8974199187727425E-4</v>
          </cell>
          <cell r="X169">
            <v>9890.5276094360488</v>
          </cell>
          <cell r="Y169">
            <v>0.87814999999999999</v>
          </cell>
          <cell r="Z169">
            <v>5.2746628707253521E-4</v>
          </cell>
          <cell r="AA169">
            <v>9873.1821038990565</v>
          </cell>
          <cell r="AB169">
            <v>0.892625</v>
          </cell>
          <cell r="AC169">
            <v>5.3616078630999459E-4</v>
          </cell>
          <cell r="AD169">
            <v>9871.6378462149296</v>
          </cell>
          <cell r="AE169">
            <v>0.84175000000000011</v>
          </cell>
          <cell r="AF169">
            <v>5.056023995254872E-4</v>
          </cell>
          <cell r="AG169">
            <v>9875.7243643798811</v>
          </cell>
          <cell r="AH169">
            <v>0.61599639705882347</v>
          </cell>
          <cell r="AI169">
            <v>3.7000208666705778E-4</v>
          </cell>
          <cell r="AJ169">
            <v>9893.1117766292482</v>
          </cell>
          <cell r="AK169">
            <v>0.62615018382352927</v>
          </cell>
          <cell r="AL169">
            <v>3.7610102216156967E-4</v>
          </cell>
          <cell r="AM169">
            <v>9892.0700128346089</v>
          </cell>
          <cell r="AN169">
            <v>0.59046286764705869</v>
          </cell>
          <cell r="AO169">
            <v>3.5466521260831961E-4</v>
          </cell>
          <cell r="AP169">
            <v>9894.8317802046076</v>
          </cell>
          <cell r="AQ169">
            <v>0.81228875</v>
          </cell>
          <cell r="AR169">
            <v>4.8790631554209514E-4</v>
          </cell>
          <cell r="AS169">
            <v>9877.7824535043419</v>
          </cell>
          <cell r="AT169">
            <v>0.56979666727941169</v>
          </cell>
          <cell r="AU169">
            <v>3.4225193016702843E-4</v>
          </cell>
          <cell r="AV169">
            <v>9896.2241122566957</v>
          </cell>
        </row>
        <row r="170">
          <cell r="B170">
            <v>34</v>
          </cell>
          <cell r="C170">
            <v>6.3863609596616681E-4</v>
          </cell>
          <cell r="D170">
            <v>0.70490196078431355</v>
          </cell>
          <cell r="E170">
            <v>4.5017583627419001E-4</v>
          </cell>
          <cell r="F170">
            <v>9882.789539206502</v>
          </cell>
          <cell r="G170">
            <v>0.96499999999999997</v>
          </cell>
          <cell r="H170">
            <v>6.1628383260735092E-4</v>
          </cell>
          <cell r="I170">
            <v>9860.8233515127577</v>
          </cell>
          <cell r="J170">
            <v>0.91</v>
          </cell>
          <cell r="K170">
            <v>5.8115884732921181E-4</v>
          </cell>
          <cell r="L170">
            <v>9865.5626887406324</v>
          </cell>
          <cell r="M170">
            <v>0.92500000000000004</v>
          </cell>
          <cell r="N170">
            <v>5.9073838876870434E-4</v>
          </cell>
          <cell r="O170">
            <v>9863.8747156361715</v>
          </cell>
          <cell r="P170">
            <v>0.68023039215686254</v>
          </cell>
          <cell r="Q170">
            <v>4.3441968200459333E-4</v>
          </cell>
          <cell r="R170">
            <v>9884.6015756991492</v>
          </cell>
          <cell r="S170">
            <v>0.64146078431372533</v>
          </cell>
          <cell r="T170">
            <v>4.0966001100951291E-4</v>
          </cell>
          <cell r="U170">
            <v>9887.8143439160031</v>
          </cell>
          <cell r="V170">
            <v>0.65203431372549003</v>
          </cell>
          <cell r="W170">
            <v>4.1641264855362574E-4</v>
          </cell>
          <cell r="X170">
            <v>9886.6728555048303</v>
          </cell>
          <cell r="Y170">
            <v>0.87814999999999999</v>
          </cell>
          <cell r="Z170">
            <v>5.6081828767268942E-4</v>
          </cell>
          <cell r="AA170">
            <v>9867.9743331931222</v>
          </cell>
          <cell r="AB170">
            <v>0.892625</v>
          </cell>
          <cell r="AC170">
            <v>5.7006254516179969E-4</v>
          </cell>
          <cell r="AD170">
            <v>9866.3450611051358</v>
          </cell>
          <cell r="AE170">
            <v>0.84175000000000011</v>
          </cell>
          <cell r="AF170">
            <v>5.3757193377952097E-4</v>
          </cell>
          <cell r="AG170">
            <v>9870.7311744441977</v>
          </cell>
          <cell r="AH170">
            <v>0.61900965686274489</v>
          </cell>
          <cell r="AI170">
            <v>3.9532191062417992E-4</v>
          </cell>
          <cell r="AJ170">
            <v>9889.4513046282646</v>
          </cell>
          <cell r="AK170">
            <v>0.62921311274509784</v>
          </cell>
          <cell r="AL170">
            <v>4.0183820585424886E-4</v>
          </cell>
          <cell r="AM170">
            <v>9888.3495951914883</v>
          </cell>
          <cell r="AN170">
            <v>0.59335122549019592</v>
          </cell>
          <cell r="AO170">
            <v>3.7893551018379945E-4</v>
          </cell>
          <cell r="AP170">
            <v>9891.3224275875582</v>
          </cell>
          <cell r="AQ170">
            <v>0.81228875</v>
          </cell>
          <cell r="AR170">
            <v>5.1875691609723767E-4</v>
          </cell>
          <cell r="AS170">
            <v>9872.963021061727</v>
          </cell>
          <cell r="AT170">
            <v>0.57258393259803908</v>
          </cell>
          <cell r="AU170">
            <v>3.6567276732736646E-4</v>
          </cell>
          <cell r="AV170">
            <v>9892.8371104529106</v>
          </cell>
        </row>
        <row r="171">
          <cell r="B171">
            <v>35</v>
          </cell>
          <cell r="C171">
            <v>6.7839736765391671E-4</v>
          </cell>
          <cell r="D171">
            <v>0.70833333333333315</v>
          </cell>
          <cell r="E171">
            <v>4.8053146875485755E-4</v>
          </cell>
          <cell r="F171">
            <v>9878.3405461609691</v>
          </cell>
          <cell r="G171">
            <v>0.96499999999999997</v>
          </cell>
          <cell r="H171">
            <v>6.5465345978602961E-4</v>
          </cell>
          <cell r="I171">
            <v>9854.7462855050235</v>
          </cell>
          <cell r="J171">
            <v>0.91</v>
          </cell>
          <cell r="K171">
            <v>6.1734160456506423E-4</v>
          </cell>
          <cell r="L171">
            <v>9859.8292297001899</v>
          </cell>
          <cell r="M171">
            <v>0.92500000000000004</v>
          </cell>
          <cell r="N171">
            <v>6.2751756507987294E-4</v>
          </cell>
          <cell r="O171">
            <v>9858.0477461796399</v>
          </cell>
          <cell r="P171">
            <v>0.68354166666666649</v>
          </cell>
          <cell r="Q171">
            <v>4.6371286734843756E-4</v>
          </cell>
          <cell r="R171">
            <v>9880.3075102258917</v>
          </cell>
          <cell r="S171">
            <v>0.64458333333333317</v>
          </cell>
          <cell r="T171">
            <v>4.3728363656692039E-4</v>
          </cell>
          <cell r="U171">
            <v>9883.7637017830148</v>
          </cell>
          <cell r="V171">
            <v>0.65520833333333317</v>
          </cell>
          <cell r="W171">
            <v>4.4449160859824324E-4</v>
          </cell>
          <cell r="X171">
            <v>9882.5559198756855</v>
          </cell>
          <cell r="Y171">
            <v>0.87814999999999999</v>
          </cell>
          <cell r="Z171">
            <v>5.9573464840528693E-4</v>
          </cell>
          <cell r="AA171">
            <v>9862.4401927247818</v>
          </cell>
          <cell r="AB171">
            <v>0.892625</v>
          </cell>
          <cell r="AC171">
            <v>6.0555445030207743E-4</v>
          </cell>
          <cell r="AD171">
            <v>9860.7206273281572</v>
          </cell>
          <cell r="AE171">
            <v>0.84175000000000011</v>
          </cell>
          <cell r="AF171">
            <v>5.7104098422268445E-4</v>
          </cell>
          <cell r="AG171">
            <v>9865.4249463989327</v>
          </cell>
          <cell r="AH171">
            <v>0.62202291666666654</v>
          </cell>
          <cell r="AI171">
            <v>4.2197870928707817E-4</v>
          </cell>
          <cell r="AJ171">
            <v>9885.5417878434946</v>
          </cell>
          <cell r="AK171">
            <v>0.63227604166666651</v>
          </cell>
          <cell r="AL171">
            <v>4.2893440229730475E-4</v>
          </cell>
          <cell r="AM171">
            <v>9884.376078531297</v>
          </cell>
          <cell r="AN171">
            <v>0.59623958333333327</v>
          </cell>
          <cell r="AO171">
            <v>4.0448736382440141E-4</v>
          </cell>
          <cell r="AP171">
            <v>9887.5742542770677</v>
          </cell>
          <cell r="AQ171">
            <v>0.81228875</v>
          </cell>
          <cell r="AR171">
            <v>5.5105454977489047E-4</v>
          </cell>
          <cell r="AS171">
            <v>9867.8413532121795</v>
          </cell>
          <cell r="AT171">
            <v>0.57537119791666658</v>
          </cell>
          <cell r="AU171">
            <v>3.9033030609054732E-4</v>
          </cell>
          <cell r="AV171">
            <v>9889.2195693300127</v>
          </cell>
        </row>
        <row r="172">
          <cell r="B172">
            <v>36</v>
          </cell>
          <cell r="C172">
            <v>7.2509621383001082E-4</v>
          </cell>
          <cell r="D172">
            <v>0.71176470588235274</v>
          </cell>
          <cell r="E172">
            <v>5.1609789337312523E-4</v>
          </cell>
          <cell r="F172">
            <v>9873.5936926694612</v>
          </cell>
          <cell r="G172">
            <v>0.96499999999999997</v>
          </cell>
          <cell r="H172">
            <v>6.9971784634596042E-4</v>
          </cell>
          <cell r="I172">
            <v>9848.2948417539046</v>
          </cell>
          <cell r="J172">
            <v>0.91</v>
          </cell>
          <cell r="K172">
            <v>6.5983755458530989E-4</v>
          </cell>
          <cell r="L172">
            <v>9853.742346902789</v>
          </cell>
          <cell r="M172">
            <v>0.92500000000000004</v>
          </cell>
          <cell r="N172">
            <v>6.7071399779276006E-4</v>
          </cell>
          <cell r="O172">
            <v>9851.8616480615165</v>
          </cell>
          <cell r="P172">
            <v>0.68685294117647033</v>
          </cell>
          <cell r="Q172">
            <v>4.9803446710506574E-4</v>
          </cell>
          <cell r="R172">
            <v>9875.7258845000397</v>
          </cell>
          <cell r="S172">
            <v>0.64770588235294102</v>
          </cell>
          <cell r="T172">
            <v>4.6964908296954393E-4</v>
          </cell>
          <cell r="U172">
            <v>9879.4416936485304</v>
          </cell>
          <cell r="V172">
            <v>0.65838235294117631</v>
          </cell>
          <cell r="W172">
            <v>4.7739055137014085E-4</v>
          </cell>
          <cell r="X172">
            <v>9878.1632066977982</v>
          </cell>
          <cell r="Y172">
            <v>0.87814999999999999</v>
          </cell>
          <cell r="Z172">
            <v>6.3674324017482398E-4</v>
          </cell>
          <cell r="AA172">
            <v>9856.5647953841508</v>
          </cell>
          <cell r="AB172">
            <v>0.892625</v>
          </cell>
          <cell r="AC172">
            <v>6.4723900787001343E-4</v>
          </cell>
          <cell r="AD172">
            <v>9854.7494240690939</v>
          </cell>
          <cell r="AE172">
            <v>0.84175000000000011</v>
          </cell>
          <cell r="AF172">
            <v>6.1034973799141174E-4</v>
          </cell>
          <cell r="AG172">
            <v>9859.7913844277664</v>
          </cell>
          <cell r="AH172">
            <v>0.62503617647058807</v>
          </cell>
          <cell r="AI172">
            <v>4.5321136506560993E-4</v>
          </cell>
          <cell r="AJ172">
            <v>9881.3702996792563</v>
          </cell>
          <cell r="AK172">
            <v>0.63533897058823507</v>
          </cell>
          <cell r="AL172">
            <v>4.6068188207218586E-4</v>
          </cell>
          <cell r="AM172">
            <v>9880.1363295859701</v>
          </cell>
          <cell r="AN172">
            <v>0.5991279411764705</v>
          </cell>
          <cell r="AO172">
            <v>4.3442540174682819E-4</v>
          </cell>
          <cell r="AP172">
            <v>9883.5748554323382</v>
          </cell>
          <cell r="AQ172">
            <v>0.81228875</v>
          </cell>
          <cell r="AR172">
            <v>5.8898749716171221E-4</v>
          </cell>
          <cell r="AS172">
            <v>9862.4036343380358</v>
          </cell>
          <cell r="AT172">
            <v>0.57815846323529396</v>
          </cell>
          <cell r="AU172">
            <v>4.1922051268568914E-4</v>
          </cell>
          <cell r="AV172">
            <v>9885.3595072285189</v>
          </cell>
        </row>
        <row r="173">
          <cell r="B173">
            <v>37</v>
          </cell>
          <cell r="C173">
            <v>7.8861258601156952E-4</v>
          </cell>
          <cell r="D173">
            <v>0.71519607843137234</v>
          </cell>
          <cell r="E173">
            <v>5.6401262891709778E-4</v>
          </cell>
          <cell r="F173">
            <v>9868.4979517646516</v>
          </cell>
          <cell r="G173">
            <v>0.96499999999999997</v>
          </cell>
          <cell r="H173">
            <v>7.6101114550116452E-4</v>
          </cell>
          <cell r="I173">
            <v>9841.4038140970533</v>
          </cell>
          <cell r="J173">
            <v>0.91</v>
          </cell>
          <cell r="K173">
            <v>7.1763745327052824E-4</v>
          </cell>
          <cell r="L173">
            <v>9847.2404776490948</v>
          </cell>
          <cell r="M173">
            <v>0.92500000000000004</v>
          </cell>
          <cell r="N173">
            <v>7.2946664206070182E-4</v>
          </cell>
          <cell r="O173">
            <v>9845.253866549845</v>
          </cell>
          <cell r="P173">
            <v>0.69016421568627428</v>
          </cell>
          <cell r="Q173">
            <v>5.4427218690499934E-4</v>
          </cell>
          <cell r="R173">
            <v>9870.8074326218775</v>
          </cell>
          <cell r="S173">
            <v>0.65082843137254887</v>
          </cell>
          <cell r="T173">
            <v>5.1325149231455907E-4</v>
          </cell>
          <cell r="U173">
            <v>9874.8018229168574</v>
          </cell>
          <cell r="V173">
            <v>0.66155637254901944</v>
          </cell>
          <cell r="W173">
            <v>5.2171168174831558E-4</v>
          </cell>
          <cell r="X173">
            <v>9873.4474649180283</v>
          </cell>
          <cell r="Y173">
            <v>0.87814999999999999</v>
          </cell>
          <cell r="Z173">
            <v>6.9252014240605978E-4</v>
          </cell>
          <cell r="AA173">
            <v>9850.2886943793455</v>
          </cell>
          <cell r="AB173">
            <v>0.892625</v>
          </cell>
          <cell r="AC173">
            <v>7.0393530958857726E-4</v>
          </cell>
          <cell r="AD173">
            <v>9848.3710458290516</v>
          </cell>
          <cell r="AE173">
            <v>0.84175000000000011</v>
          </cell>
          <cell r="AF173">
            <v>6.6381464427523872E-4</v>
          </cell>
          <cell r="AG173">
            <v>9853.7734633396303</v>
          </cell>
          <cell r="AH173">
            <v>0.6280494362745096</v>
          </cell>
          <cell r="AI173">
            <v>4.952876900835494E-4</v>
          </cell>
          <cell r="AJ173">
            <v>9876.8919503570196</v>
          </cell>
          <cell r="AK173">
            <v>0.63840189950980375</v>
          </cell>
          <cell r="AL173">
            <v>5.0345177288712445E-4</v>
          </cell>
          <cell r="AM173">
            <v>9875.5847297865275</v>
          </cell>
          <cell r="AN173">
            <v>0.60201629901960774</v>
          </cell>
          <cell r="AO173">
            <v>4.7475763039096715E-4</v>
          </cell>
          <cell r="AP173">
            <v>9879.2811794550726</v>
          </cell>
          <cell r="AQ173">
            <v>0.81228875</v>
          </cell>
          <cell r="AR173">
            <v>6.4058113172560534E-4</v>
          </cell>
          <cell r="AS173">
            <v>9856.5948019054485</v>
          </cell>
          <cell r="AT173">
            <v>0.58094572855392146</v>
          </cell>
          <cell r="AU173">
            <v>4.5814111332728328E-4</v>
          </cell>
          <cell r="AV173">
            <v>9881.2153617478161</v>
          </cell>
        </row>
        <row r="174">
          <cell r="B174">
            <v>38</v>
          </cell>
          <cell r="C174">
            <v>8.6252471048057523E-4</v>
          </cell>
          <cell r="D174">
            <v>0.71862745098039194</v>
          </cell>
          <cell r="E174">
            <v>6.1983393410025632E-4</v>
          </cell>
          <cell r="F174">
            <v>9862.9319942914135</v>
          </cell>
          <cell r="G174">
            <v>0.96499999999999997</v>
          </cell>
          <cell r="H174">
            <v>8.323363456137551E-4</v>
          </cell>
          <cell r="I174">
            <v>9833.9143961071477</v>
          </cell>
          <cell r="J174">
            <v>0.91</v>
          </cell>
          <cell r="K174">
            <v>7.8489748653732345E-4</v>
          </cell>
          <cell r="L174">
            <v>9840.1737290709716</v>
          </cell>
          <cell r="M174">
            <v>0.92500000000000004</v>
          </cell>
          <cell r="N174">
            <v>7.9783535719453208E-4</v>
          </cell>
          <cell r="O174">
            <v>9838.0720822715775</v>
          </cell>
          <cell r="P174">
            <v>0.69347549019607824</v>
          </cell>
          <cell r="Q174">
            <v>5.9813974640674742E-4</v>
          </cell>
          <cell r="R174">
            <v>9865.4350266740057</v>
          </cell>
          <cell r="S174">
            <v>0.65395098039215671</v>
          </cell>
          <cell r="T174">
            <v>5.6404888003123326E-4</v>
          </cell>
          <cell r="U174">
            <v>9869.733566144936</v>
          </cell>
          <cell r="V174">
            <v>0.66473039215686258</v>
          </cell>
          <cell r="W174">
            <v>5.7334638904273712E-4</v>
          </cell>
          <cell r="X174">
            <v>9868.2963720364532</v>
          </cell>
          <cell r="Y174">
            <v>0.87814999999999999</v>
          </cell>
          <cell r="Z174">
            <v>7.5742607450851715E-4</v>
          </cell>
          <cell r="AA174">
            <v>9843.4671710499733</v>
          </cell>
          <cell r="AB174">
            <v>0.892625</v>
          </cell>
          <cell r="AC174">
            <v>7.6991111969272347E-4</v>
          </cell>
          <cell r="AD174">
            <v>9841.4384297079632</v>
          </cell>
          <cell r="AE174">
            <v>0.84175000000000011</v>
          </cell>
          <cell r="AF174">
            <v>7.2603017504702431E-4</v>
          </cell>
          <cell r="AG174">
            <v>9847.2323842132955</v>
          </cell>
          <cell r="AH174">
            <v>0.63106269607843124</v>
          </cell>
          <cell r="AI174">
            <v>5.4430716923014016E-4</v>
          </cell>
          <cell r="AJ174">
            <v>9872.000047357722</v>
          </cell>
          <cell r="AK174">
            <v>0.64146482843137242</v>
          </cell>
          <cell r="AL174">
            <v>5.5327926542624137E-4</v>
          </cell>
          <cell r="AM174">
            <v>9870.6128491460186</v>
          </cell>
          <cell r="AN174">
            <v>0.60490465686274497</v>
          </cell>
          <cell r="AO174">
            <v>5.2174521402889086E-4</v>
          </cell>
          <cell r="AP174">
            <v>9874.5909153323482</v>
          </cell>
          <cell r="AQ174">
            <v>0.81228875</v>
          </cell>
          <cell r="AR174">
            <v>7.0061911892037841E-4</v>
          </cell>
          <cell r="AS174">
            <v>9850.2808532522831</v>
          </cell>
          <cell r="AT174">
            <v>0.58373299387254896</v>
          </cell>
          <cell r="AU174">
            <v>5.0348413153787966E-4</v>
          </cell>
          <cell r="AV174">
            <v>9876.6883707409579</v>
          </cell>
        </row>
        <row r="175">
          <cell r="B175">
            <v>39</v>
          </cell>
          <cell r="C175">
            <v>9.3845787916892502E-4</v>
          </cell>
          <cell r="D175">
            <v>0.72205882352941153</v>
          </cell>
          <cell r="E175">
            <v>6.7762179216462068E-4</v>
          </cell>
          <cell r="F175">
            <v>9856.8186143516286</v>
          </cell>
          <cell r="G175">
            <v>0.96499999999999997</v>
          </cell>
          <cell r="H175">
            <v>9.0561185339801259E-4</v>
          </cell>
          <cell r="I175">
            <v>9825.729271735614</v>
          </cell>
          <cell r="J175">
            <v>0.91</v>
          </cell>
          <cell r="K175">
            <v>8.5399667004372177E-4</v>
          </cell>
          <cell r="L175">
            <v>9832.4502014439331</v>
          </cell>
          <cell r="M175">
            <v>0.92500000000000004</v>
          </cell>
          <cell r="N175">
            <v>8.680735382312557E-4</v>
          </cell>
          <cell r="O175">
            <v>9830.2229205177118</v>
          </cell>
          <cell r="P175">
            <v>0.69678676470588208</v>
          </cell>
          <cell r="Q175">
            <v>6.5390502943885888E-4</v>
          </cell>
          <cell r="R175">
            <v>9859.5341178689578</v>
          </cell>
          <cell r="S175">
            <v>0.65707352941176456</v>
          </cell>
          <cell r="T175">
            <v>6.1663583086980485E-4</v>
          </cell>
          <cell r="U175">
            <v>9864.1665539807454</v>
          </cell>
          <cell r="V175">
            <v>0.66790441176470572</v>
          </cell>
          <cell r="W175">
            <v>6.2680015775227419E-4</v>
          </cell>
          <cell r="X175">
            <v>9862.6384199455424</v>
          </cell>
          <cell r="Y175">
            <v>0.87814999999999999</v>
          </cell>
          <cell r="Z175">
            <v>8.2410678659219146E-4</v>
          </cell>
          <cell r="AA175">
            <v>9836.0114723510505</v>
          </cell>
          <cell r="AB175">
            <v>0.892625</v>
          </cell>
          <cell r="AC175">
            <v>8.3769096439316167E-4</v>
          </cell>
          <cell r="AD175">
            <v>9833.8613968271602</v>
          </cell>
          <cell r="AE175">
            <v>0.84175000000000011</v>
          </cell>
          <cell r="AF175">
            <v>7.8994691979044273E-4</v>
          </cell>
          <cell r="AG175">
            <v>9840.0829963616561</v>
          </cell>
          <cell r="AH175">
            <v>0.63407595588235266</v>
          </cell>
          <cell r="AI175">
            <v>5.9505357678936151E-4</v>
          </cell>
          <cell r="AJ175">
            <v>9866.6266469573056</v>
          </cell>
          <cell r="AK175">
            <v>0.64452775735294099</v>
          </cell>
          <cell r="AL175">
            <v>6.0486215223094449E-4</v>
          </cell>
          <cell r="AM175">
            <v>9865.1516437195369</v>
          </cell>
          <cell r="AN175">
            <v>0.60779301470588221</v>
          </cell>
          <cell r="AO175">
            <v>5.7038814355456951E-4</v>
          </cell>
          <cell r="AP175">
            <v>9869.4388947817806</v>
          </cell>
          <cell r="AQ175">
            <v>0.81228875</v>
          </cell>
          <cell r="AR175">
            <v>7.622987775977772E-4</v>
          </cell>
          <cell r="AS175">
            <v>9843.3795581597587</v>
          </cell>
          <cell r="AT175">
            <v>0.58652025919117623</v>
          </cell>
          <cell r="AU175">
            <v>5.5042455853015939E-4</v>
          </cell>
          <cell r="AV175">
            <v>9871.7156148741451</v>
          </cell>
        </row>
        <row r="176">
          <cell r="B176">
            <v>40</v>
          </cell>
          <cell r="C176">
            <v>1.0176777183204058E-3</v>
          </cell>
          <cell r="D176">
            <v>0.72549019607843113</v>
          </cell>
          <cell r="E176">
            <v>7.3831520740892155E-4</v>
          </cell>
          <cell r="F176">
            <v>9850.1394192571297</v>
          </cell>
          <cell r="G176">
            <v>0.96499999999999997</v>
          </cell>
          <cell r="H176">
            <v>9.8205899817919149E-4</v>
          </cell>
          <cell r="I176">
            <v>9816.830974838851</v>
          </cell>
          <cell r="J176">
            <v>0.92</v>
          </cell>
          <cell r="K176">
            <v>9.3626350085477335E-4</v>
          </cell>
          <cell r="L176">
            <v>9824.0533217135289</v>
          </cell>
          <cell r="M176">
            <v>0.92500000000000004</v>
          </cell>
          <cell r="N176">
            <v>9.4135188944637538E-4</v>
          </cell>
          <cell r="O176">
            <v>9821.689564125496</v>
          </cell>
          <cell r="P176">
            <v>0.70009803921568603</v>
          </cell>
          <cell r="Q176">
            <v>7.1247417514960938E-4</v>
          </cell>
          <cell r="R176">
            <v>9853.086918921359</v>
          </cell>
          <cell r="S176">
            <v>0.66745098039215667</v>
          </cell>
          <cell r="T176">
            <v>6.7924999081620788E-4</v>
          </cell>
          <cell r="U176">
            <v>9858.0839554418926</v>
          </cell>
          <cell r="V176">
            <v>0.67107843137254886</v>
          </cell>
          <cell r="W176">
            <v>6.8294156685325255E-4</v>
          </cell>
          <cell r="X176">
            <v>9856.4565166280663</v>
          </cell>
          <cell r="Y176">
            <v>0.88780000000000003</v>
          </cell>
          <cell r="Z176">
            <v>9.0349427832485635E-4</v>
          </cell>
          <cell r="AA176">
            <v>9827.9055485436875</v>
          </cell>
          <cell r="AB176">
            <v>0.892625</v>
          </cell>
          <cell r="AC176">
            <v>9.0840457331575221E-4</v>
          </cell>
          <cell r="AD176">
            <v>9825.6236599899439</v>
          </cell>
          <cell r="AE176">
            <v>0.85100000000000009</v>
          </cell>
          <cell r="AF176">
            <v>8.6604373829066541E-4</v>
          </cell>
          <cell r="AG176">
            <v>9832.3098531081978</v>
          </cell>
          <cell r="AH176">
            <v>0.64409019607843121</v>
          </cell>
          <cell r="AI176">
            <v>6.5547624113764067E-4</v>
          </cell>
          <cell r="AJ176">
            <v>9860.7554754801877</v>
          </cell>
          <cell r="AK176">
            <v>0.64759068627450966</v>
          </cell>
          <cell r="AL176">
            <v>6.5903861201338867E-4</v>
          </cell>
          <cell r="AM176">
            <v>9859.1845868642322</v>
          </cell>
          <cell r="AN176">
            <v>0.61739215686274496</v>
          </cell>
          <cell r="AO176">
            <v>6.2830624150499235E-4</v>
          </cell>
          <cell r="AP176">
            <v>9863.8094838526613</v>
          </cell>
          <cell r="AQ176">
            <v>0.82121500000000003</v>
          </cell>
          <cell r="AR176">
            <v>8.3573220745049206E-4</v>
          </cell>
          <cell r="AS176">
            <v>9835.875961955142</v>
          </cell>
          <cell r="AT176">
            <v>0.59578343137254886</v>
          </cell>
          <cell r="AU176">
            <v>6.0631552305231756E-4</v>
          </cell>
          <cell r="AV176">
            <v>9866.281980164893</v>
          </cell>
        </row>
        <row r="177">
          <cell r="B177">
            <v>41</v>
          </cell>
          <cell r="C177">
            <v>1.1100121261633893E-3</v>
          </cell>
          <cell r="D177">
            <v>0.72892156862745072</v>
          </cell>
          <cell r="E177">
            <v>8.0911178019850948E-4</v>
          </cell>
          <cell r="F177">
            <v>9842.8669115287939</v>
          </cell>
          <cell r="G177">
            <v>0.96499999999999997</v>
          </cell>
          <cell r="H177">
            <v>1.0711617017476706E-3</v>
          </cell>
          <cell r="I177">
            <v>9807.1902676464069</v>
          </cell>
          <cell r="J177">
            <v>0.92</v>
          </cell>
          <cell r="K177">
            <v>1.0212111560703181E-3</v>
          </cell>
          <cell r="L177">
            <v>9814.8554191579569</v>
          </cell>
          <cell r="M177">
            <v>0.92500000000000004</v>
          </cell>
          <cell r="N177">
            <v>1.0267612167011351E-3</v>
          </cell>
          <cell r="O177">
            <v>9812.4438980967516</v>
          </cell>
          <cell r="P177">
            <v>0.70340931372548987</v>
          </cell>
          <cell r="Q177">
            <v>7.8079286789156156E-4</v>
          </cell>
          <cell r="R177">
            <v>9846.0668489461223</v>
          </cell>
          <cell r="S177">
            <v>0.67060784313725474</v>
          </cell>
          <cell r="T177">
            <v>7.4438283778262878E-4</v>
          </cell>
          <cell r="U177">
            <v>9851.3878520056933</v>
          </cell>
          <cell r="V177">
            <v>0.67425245098039199</v>
          </cell>
          <cell r="W177">
            <v>7.4842839668362126E-4</v>
          </cell>
          <cell r="X177">
            <v>9849.7251327709801</v>
          </cell>
          <cell r="Y177">
            <v>0.88780000000000003</v>
          </cell>
          <cell r="Z177">
            <v>9.8546876560785704E-4</v>
          </cell>
          <cell r="AA177">
            <v>9819.026092112661</v>
          </cell>
          <cell r="AB177">
            <v>0.892625</v>
          </cell>
          <cell r="AC177">
            <v>9.9082457411659537E-4</v>
          </cell>
          <cell r="AD177">
            <v>9816.6980185215289</v>
          </cell>
          <cell r="AE177">
            <v>0.85100000000000009</v>
          </cell>
          <cell r="AF177">
            <v>9.4462031936504436E-4</v>
          </cell>
          <cell r="AG177">
            <v>9823.7946427269799</v>
          </cell>
          <cell r="AH177">
            <v>0.64713656862745073</v>
          </cell>
          <cell r="AI177">
            <v>7.1832943846023662E-4</v>
          </cell>
          <cell r="AJ177">
            <v>9854.2919845463421</v>
          </cell>
          <cell r="AK177">
            <v>0.65065361519607812</v>
          </cell>
          <cell r="AL177">
            <v>7.2223340279969439E-4</v>
          </cell>
          <cell r="AM177">
            <v>9852.68700353852</v>
          </cell>
          <cell r="AN177">
            <v>0.62031225490196062</v>
          </cell>
          <cell r="AO177">
            <v>6.8855412494893159E-4</v>
          </cell>
          <cell r="AP177">
            <v>9857.6119907889406</v>
          </cell>
          <cell r="AQ177">
            <v>0.82121500000000003</v>
          </cell>
          <cell r="AR177">
            <v>9.1155860818726772E-4</v>
          </cell>
          <cell r="AS177">
            <v>9827.6558036252482</v>
          </cell>
          <cell r="AT177">
            <v>0.59860132598039195</v>
          </cell>
          <cell r="AU177">
            <v>6.6445473057571893E-4</v>
          </cell>
          <cell r="AV177">
            <v>9860.2999002455072</v>
          </cell>
        </row>
        <row r="178">
          <cell r="B178">
            <v>42</v>
          </cell>
          <cell r="C178">
            <v>1.201679735679429E-3</v>
          </cell>
          <cell r="D178">
            <v>0.73235294117647032</v>
          </cell>
          <cell r="E178">
            <v>8.8005368877699334E-4</v>
          </cell>
          <cell r="F178">
            <v>9834.9029319597503</v>
          </cell>
          <cell r="G178">
            <v>0.96499999999999997</v>
          </cell>
          <cell r="H178">
            <v>1.159620944930649E-3</v>
          </cell>
          <cell r="I178">
            <v>9796.6851810299504</v>
          </cell>
          <cell r="J178">
            <v>0.92</v>
          </cell>
          <cell r="K178">
            <v>1.1055453568250748E-3</v>
          </cell>
          <cell r="L178">
            <v>9804.8323793086947</v>
          </cell>
          <cell r="M178">
            <v>0.92500000000000004</v>
          </cell>
          <cell r="N178">
            <v>1.111553755503472E-3</v>
          </cell>
          <cell r="O178">
            <v>9802.3688612611313</v>
          </cell>
          <cell r="P178">
            <v>0.70672058823529382</v>
          </cell>
          <cell r="Q178">
            <v>8.4925180966979852E-4</v>
          </cell>
          <cell r="R178">
            <v>9838.3791101736824</v>
          </cell>
          <cell r="S178">
            <v>0.67376470588235271</v>
          </cell>
          <cell r="T178">
            <v>8.096493936748339E-4</v>
          </cell>
          <cell r="U178">
            <v>9844.0546479603199</v>
          </cell>
          <cell r="V178">
            <v>0.67742647058823513</v>
          </cell>
          <cell r="W178">
            <v>8.1404966211871886E-4</v>
          </cell>
          <cell r="X178">
            <v>9842.3533187820849</v>
          </cell>
          <cell r="Y178">
            <v>0.88780000000000003</v>
          </cell>
          <cell r="Z178">
            <v>1.0668512693361972E-3</v>
          </cell>
          <cell r="AA178">
            <v>9809.3497485901953</v>
          </cell>
          <cell r="AB178">
            <v>0.892625</v>
          </cell>
          <cell r="AC178">
            <v>1.0726493740608504E-3</v>
          </cell>
          <cell r="AD178">
            <v>9806.9713928880956</v>
          </cell>
          <cell r="AE178">
            <v>0.85100000000000009</v>
          </cell>
          <cell r="AF178">
            <v>1.0226294550631943E-3</v>
          </cell>
          <cell r="AG178">
            <v>9814.5148866941909</v>
          </cell>
          <cell r="AH178">
            <v>0.65018294117647035</v>
          </cell>
          <cell r="AI178">
            <v>7.8131166489621461E-4</v>
          </cell>
          <cell r="AJ178">
            <v>9847.2133565186596</v>
          </cell>
          <cell r="AK178">
            <v>0.65371654411764679</v>
          </cell>
          <cell r="AL178">
            <v>7.8555792394456364E-4</v>
          </cell>
          <cell r="AM178">
            <v>9845.5710638772343</v>
          </cell>
          <cell r="AN178">
            <v>0.62323235294117629</v>
          </cell>
          <cell r="AO178">
            <v>7.4892568914922131E-4</v>
          </cell>
          <cell r="AP178">
            <v>9850.8244913905364</v>
          </cell>
          <cell r="AQ178">
            <v>0.82121500000000003</v>
          </cell>
          <cell r="AR178">
            <v>9.8683742413598237E-4</v>
          </cell>
          <cell r="AS178">
            <v>9818.6973193791528</v>
          </cell>
          <cell r="AT178">
            <v>0.60141922058823516</v>
          </cell>
          <cell r="AU178">
            <v>7.2271329002899869E-4</v>
          </cell>
          <cell r="AV178">
            <v>9853.7481773318941</v>
          </cell>
        </row>
        <row r="179">
          <cell r="B179">
            <v>43</v>
          </cell>
          <cell r="C179">
            <v>1.3062222966817403E-3</v>
          </cell>
          <cell r="D179">
            <v>0.73578431372548991</v>
          </cell>
          <cell r="E179">
            <v>9.6109787613690755E-4</v>
          </cell>
          <cell r="F179">
            <v>9826.2476893557159</v>
          </cell>
          <cell r="G179">
            <v>0.96499999999999997</v>
          </cell>
          <cell r="H179">
            <v>1.2605045162978794E-3</v>
          </cell>
          <cell r="I179">
            <v>9785.3247397031373</v>
          </cell>
          <cell r="J179">
            <v>0.92</v>
          </cell>
          <cell r="K179">
            <v>1.2017245129472011E-3</v>
          </cell>
          <cell r="L179">
            <v>9793.9926923973017</v>
          </cell>
          <cell r="M179">
            <v>0.92500000000000004</v>
          </cell>
          <cell r="N179">
            <v>1.2082556244306097E-3</v>
          </cell>
          <cell r="O179">
            <v>9791.473001340566</v>
          </cell>
          <cell r="P179">
            <v>0.71003186274509777</v>
          </cell>
          <cell r="Q179">
            <v>9.2745945047211583E-4</v>
          </cell>
          <cell r="R179">
            <v>9830.0238489101503</v>
          </cell>
          <cell r="S179">
            <v>0.67692156862745079</v>
          </cell>
          <cell r="T179">
            <v>8.8421004604595499E-4</v>
          </cell>
          <cell r="U179">
            <v>9836.0844150832982</v>
          </cell>
          <cell r="V179">
            <v>0.68060049019607816</v>
          </cell>
          <cell r="W179">
            <v>8.8901553542663949E-4</v>
          </cell>
          <cell r="X179">
            <v>9834.3411543884777</v>
          </cell>
          <cell r="Y179">
            <v>0.88780000000000003</v>
          </cell>
          <cell r="Z179">
            <v>1.159664154994049E-3</v>
          </cell>
          <cell r="AA179">
            <v>9798.8846313595495</v>
          </cell>
          <cell r="AB179">
            <v>0.892625</v>
          </cell>
          <cell r="AC179">
            <v>1.1659666775755385E-3</v>
          </cell>
          <cell r="AD179">
            <v>9796.451951162082</v>
          </cell>
          <cell r="AE179">
            <v>0.85100000000000009</v>
          </cell>
          <cell r="AF179">
            <v>1.1115951744761611E-3</v>
          </cell>
          <cell r="AG179">
            <v>9804.478274683901</v>
          </cell>
          <cell r="AH179">
            <v>0.65322931372548998</v>
          </cell>
          <cell r="AI179">
            <v>8.5326269443434654E-4</v>
          </cell>
          <cell r="AJ179">
            <v>9839.5196138564897</v>
          </cell>
          <cell r="AK179">
            <v>0.65677947303921547</v>
          </cell>
          <cell r="AL179">
            <v>8.5789999168670711E-4</v>
          </cell>
          <cell r="AM179">
            <v>9837.8367975122474</v>
          </cell>
          <cell r="AN179">
            <v>0.62615245098039196</v>
          </cell>
          <cell r="AO179">
            <v>8.1789429259250838E-4</v>
          </cell>
          <cell r="AP179">
            <v>9843.4469558696346</v>
          </cell>
          <cell r="AQ179">
            <v>0.82121500000000003</v>
          </cell>
          <cell r="AR179">
            <v>1.0726893433694953E-3</v>
          </cell>
          <cell r="AS179">
            <v>9809.0078614081267</v>
          </cell>
          <cell r="AT179">
            <v>0.60423711519607826</v>
          </cell>
          <cell r="AU179">
            <v>7.892679923517706E-4</v>
          </cell>
          <cell r="AV179">
            <v>9846.6267425675378</v>
          </cell>
        </row>
        <row r="180">
          <cell r="B180">
            <v>44</v>
          </cell>
          <cell r="C180">
            <v>1.4187753321900725E-3</v>
          </cell>
          <cell r="D180">
            <v>0.73921568627450951</v>
          </cell>
          <cell r="E180">
            <v>1.0487809808542297E-3</v>
          </cell>
          <cell r="F180">
            <v>9816.8037035710804</v>
          </cell>
          <cell r="G180">
            <v>0.96499999999999997</v>
          </cell>
          <cell r="H180">
            <v>1.36911819556342E-3</v>
          </cell>
          <cell r="I180">
            <v>9772.9902936753006</v>
          </cell>
          <cell r="J180">
            <v>0.92</v>
          </cell>
          <cell r="K180">
            <v>1.3052733056148668E-3</v>
          </cell>
          <cell r="L180">
            <v>9782.223011299222</v>
          </cell>
          <cell r="M180">
            <v>0.92500000000000004</v>
          </cell>
          <cell r="N180">
            <v>1.3123671822758171E-3</v>
          </cell>
          <cell r="O180">
            <v>9779.6423990152362</v>
          </cell>
          <cell r="P180">
            <v>0.71334313725490162</v>
          </cell>
          <cell r="Q180">
            <v>1.0120736465243315E-3</v>
          </cell>
          <cell r="R180">
            <v>9820.9069003931127</v>
          </cell>
          <cell r="S180">
            <v>0.68007843137254875</v>
          </cell>
          <cell r="T180">
            <v>9.6487850238589131E-4</v>
          </cell>
          <cell r="U180">
            <v>9827.3872504297251</v>
          </cell>
          <cell r="V180">
            <v>0.68377450980392129</v>
          </cell>
          <cell r="W180">
            <v>9.7012240729016245E-4</v>
          </cell>
          <cell r="X180">
            <v>9825.5982723215402</v>
          </cell>
          <cell r="Y180">
            <v>0.88780000000000003</v>
          </cell>
          <cell r="Z180">
            <v>1.2595887399183465E-3</v>
          </cell>
          <cell r="AA180">
            <v>9787.5212160936408</v>
          </cell>
          <cell r="AB180">
            <v>0.892625</v>
          </cell>
          <cell r="AC180">
            <v>1.2664343308961634E-3</v>
          </cell>
          <cell r="AD180">
            <v>9785.0296146285582</v>
          </cell>
          <cell r="AE180">
            <v>0.85100000000000009</v>
          </cell>
          <cell r="AF180">
            <v>1.2073778076937519E-3</v>
          </cell>
          <cell r="AG180">
            <v>9793.5796639455057</v>
          </cell>
          <cell r="AH180">
            <v>0.6562756862745095</v>
          </cell>
          <cell r="AI180">
            <v>9.3110775480238501E-4</v>
          </cell>
          <cell r="AJ180">
            <v>9831.1239188388317</v>
          </cell>
          <cell r="AK180">
            <v>0.65984240196078403</v>
          </cell>
          <cell r="AL180">
            <v>9.3616812303500669E-4</v>
          </cell>
          <cell r="AM180">
            <v>9829.3969174054455</v>
          </cell>
          <cell r="AN180">
            <v>0.62907254901960763</v>
          </cell>
          <cell r="AO180">
            <v>8.9251261470694944E-4</v>
          </cell>
          <cell r="AP180">
            <v>9835.3960567849917</v>
          </cell>
          <cell r="AQ180">
            <v>0.82121500000000003</v>
          </cell>
          <cell r="AR180">
            <v>1.1651195844244705E-3</v>
          </cell>
          <cell r="AS180">
            <v>9798.4858432061665</v>
          </cell>
          <cell r="AT180">
            <v>0.60705500980392135</v>
          </cell>
          <cell r="AU180">
            <v>8.6127467319220617E-4</v>
          </cell>
          <cell r="AV180">
            <v>9838.8551152469936</v>
          </cell>
        </row>
        <row r="181">
          <cell r="B181">
            <v>45</v>
          </cell>
          <cell r="C181">
            <v>1.5414896650902488E-3</v>
          </cell>
          <cell r="D181">
            <v>0.7426470588235291</v>
          </cell>
          <cell r="E181">
            <v>1.1447827659861402E-3</v>
          </cell>
          <cell r="F181">
            <v>9806.5080265539946</v>
          </cell>
          <cell r="G181">
            <v>0.96499999999999997</v>
          </cell>
          <cell r="H181">
            <v>1.48753752681209E-3</v>
          </cell>
          <cell r="I181">
            <v>9759.6099148391659</v>
          </cell>
          <cell r="J181">
            <v>0.92</v>
          </cell>
          <cell r="K181">
            <v>1.4181704918830289E-3</v>
          </cell>
          <cell r="L181">
            <v>9769.4545367330011</v>
          </cell>
          <cell r="M181">
            <v>0.92500000000000004</v>
          </cell>
          <cell r="N181">
            <v>1.4258779402084802E-3</v>
          </cell>
          <cell r="O181">
            <v>9766.8079172763755</v>
          </cell>
          <cell r="P181">
            <v>0.71665441176470557</v>
          </cell>
          <cell r="Q181">
            <v>1.1047153691766253E-3</v>
          </cell>
          <cell r="R181">
            <v>9810.9674193342562</v>
          </cell>
          <cell r="S181">
            <v>0.68323529411764683</v>
          </cell>
          <cell r="T181">
            <v>1.053200144707249E-3</v>
          </cell>
          <cell r="U181">
            <v>9817.9050157371639</v>
          </cell>
          <cell r="V181">
            <v>0.68694852941176443</v>
          </cell>
          <cell r="W181">
            <v>1.0589240585371796E-3</v>
          </cell>
          <cell r="X181">
            <v>9816.0662392725299</v>
          </cell>
          <cell r="Y181">
            <v>0.88780000000000003</v>
          </cell>
          <cell r="Z181">
            <v>1.3685345246671229E-3</v>
          </cell>
          <cell r="AA181">
            <v>9775.1929645781365</v>
          </cell>
          <cell r="AB181">
            <v>0.892625</v>
          </cell>
          <cell r="AC181">
            <v>1.3759722123011834E-3</v>
          </cell>
          <cell r="AD181">
            <v>9772.637517195757</v>
          </cell>
          <cell r="AE181">
            <v>0.85100000000000009</v>
          </cell>
          <cell r="AF181">
            <v>1.3118077049918018E-3</v>
          </cell>
          <cell r="AG181">
            <v>9781.7551132013778</v>
          </cell>
          <cell r="AH181">
            <v>0.65932205882352912</v>
          </cell>
          <cell r="AI181">
            <v>1.0163381396424951E-3</v>
          </cell>
          <cell r="AJ181">
            <v>9821.9700831195769</v>
          </cell>
          <cell r="AK181">
            <v>0.66290533088235271</v>
          </cell>
          <cell r="AL181">
            <v>1.0218617164883784E-3</v>
          </cell>
          <cell r="AM181">
            <v>9820.1949493427128</v>
          </cell>
          <cell r="AN181">
            <v>0.6319926470588233</v>
          </cell>
          <cell r="AO181">
            <v>9.7421013385420537E-4</v>
          </cell>
          <cell r="AP181">
            <v>9826.6178417336723</v>
          </cell>
          <cell r="AQ181">
            <v>0.82121500000000003</v>
          </cell>
          <cell r="AR181">
            <v>1.2658944353170886E-3</v>
          </cell>
          <cell r="AS181">
            <v>9787.0694354525422</v>
          </cell>
          <cell r="AT181">
            <v>0.60987290441176445</v>
          </cell>
          <cell r="AU181">
            <v>9.4011277916930807E-4</v>
          </cell>
          <cell r="AV181">
            <v>9830.3811585230233</v>
          </cell>
        </row>
        <row r="182">
          <cell r="B182">
            <v>46</v>
          </cell>
          <cell r="C182">
            <v>1.6722041478771897E-3</v>
          </cell>
          <cell r="D182">
            <v>0.7460784313725487</v>
          </cell>
          <cell r="E182">
            <v>1.2475954475828831E-3</v>
          </cell>
          <cell r="F182">
            <v>9795.2817051706897</v>
          </cell>
          <cell r="G182">
            <v>0.96499999999999997</v>
          </cell>
          <cell r="H182">
            <v>1.6136770027014881E-3</v>
          </cell>
          <cell r="I182">
            <v>9745.0921288437949</v>
          </cell>
          <cell r="J182">
            <v>0.92</v>
          </cell>
          <cell r="K182">
            <v>1.5384278160470147E-3</v>
          </cell>
          <cell r="L182">
            <v>9755.5997845872134</v>
          </cell>
          <cell r="M182">
            <v>0.92500000000000004</v>
          </cell>
          <cell r="N182">
            <v>1.5467888367864005E-3</v>
          </cell>
          <cell r="O182">
            <v>9752.8816413208788</v>
          </cell>
          <cell r="P182">
            <v>0.71996568627450952</v>
          </cell>
          <cell r="Q182">
            <v>1.2039296069174823E-3</v>
          </cell>
          <cell r="R182">
            <v>9800.1290928396265</v>
          </cell>
          <cell r="S182">
            <v>0.6863921568627448</v>
          </cell>
          <cell r="T182">
            <v>1.1477878117762525E-3</v>
          </cell>
          <cell r="U182">
            <v>9807.564796753868</v>
          </cell>
          <cell r="V182">
            <v>0.69012254901960757</v>
          </cell>
          <cell r="W182">
            <v>1.1540257890141669E-3</v>
          </cell>
          <cell r="X182">
            <v>9805.6717705715691</v>
          </cell>
          <cell r="Y182">
            <v>0.88780000000000003</v>
          </cell>
          <cell r="Z182">
            <v>1.4845828424853691E-3</v>
          </cell>
          <cell r="AA182">
            <v>9761.8152755208284</v>
          </cell>
          <cell r="AB182">
            <v>0.892625</v>
          </cell>
          <cell r="AC182">
            <v>1.4926512274988765E-3</v>
          </cell>
          <cell r="AD182">
            <v>9759.1906395312035</v>
          </cell>
          <cell r="AE182">
            <v>0.85100000000000009</v>
          </cell>
          <cell r="AF182">
            <v>1.4230457298434885E-3</v>
          </cell>
          <cell r="AG182">
            <v>9768.9233314755365</v>
          </cell>
          <cell r="AH182">
            <v>0.66236843137254875</v>
          </cell>
          <cell r="AI182">
            <v>1.1076152383640836E-3</v>
          </cell>
          <cell r="AJ182">
            <v>9811.987640317675</v>
          </cell>
          <cell r="AK182">
            <v>0.66596825980392138</v>
          </cell>
          <cell r="AL182">
            <v>1.1136348863986713E-3</v>
          </cell>
          <cell r="AM182">
            <v>9810.1600680755273</v>
          </cell>
          <cell r="AN182">
            <v>0.63491274509803897</v>
          </cell>
          <cell r="AO182">
            <v>1.0617037258930336E-3</v>
          </cell>
          <cell r="AP182">
            <v>9817.0446510507427</v>
          </cell>
          <cell r="AQ182">
            <v>0.82121500000000003</v>
          </cell>
          <cell r="AR182">
            <v>1.3732391292989663E-3</v>
          </cell>
          <cell r="AS182">
            <v>9774.6800387161402</v>
          </cell>
          <cell r="AT182">
            <v>0.61269079901960766</v>
          </cell>
          <cell r="AU182">
            <v>1.0245440954867776E-3</v>
          </cell>
          <cell r="AV182">
            <v>9821.1394915717901</v>
          </cell>
        </row>
        <row r="183">
          <cell r="B183">
            <v>47</v>
          </cell>
          <cell r="C183">
            <v>1.8252880812153025E-3</v>
          </cell>
          <cell r="D183">
            <v>0.7495098039215683</v>
          </cell>
          <cell r="E183">
            <v>1.368071311852057E-3</v>
          </cell>
          <cell r="F183">
            <v>9783.0611563075272</v>
          </cell>
          <cell r="G183">
            <v>0.96499999999999997</v>
          </cell>
          <cell r="H183">
            <v>1.7614029983727669E-3</v>
          </cell>
          <cell r="I183">
            <v>9729.3666977862722</v>
          </cell>
          <cell r="J183">
            <v>0.92</v>
          </cell>
          <cell r="K183">
            <v>1.6792650347180783E-3</v>
          </cell>
          <cell r="L183">
            <v>9740.5914985163836</v>
          </cell>
          <cell r="M183">
            <v>0.92500000000000004</v>
          </cell>
          <cell r="N183">
            <v>1.6883914751241549E-3</v>
          </cell>
          <cell r="O183">
            <v>9737.7959928715845</v>
          </cell>
          <cell r="P183">
            <v>0.72327696078431336</v>
          </cell>
          <cell r="Q183">
            <v>1.320188815937235E-3</v>
          </cell>
          <cell r="R183">
            <v>9788.3304272731439</v>
          </cell>
          <cell r="S183">
            <v>0.68954901960784287</v>
          </cell>
          <cell r="T183">
            <v>1.2586256069038926E-3</v>
          </cell>
          <cell r="U183">
            <v>9796.3077934169487</v>
          </cell>
          <cell r="V183">
            <v>0.6932965686274507</v>
          </cell>
          <cell r="W183">
            <v>1.2654659634631527E-3</v>
          </cell>
          <cell r="X183">
            <v>9794.3557724697221</v>
          </cell>
          <cell r="Y183">
            <v>0.88780000000000003</v>
          </cell>
          <cell r="Z183">
            <v>1.6204907585029456E-3</v>
          </cell>
          <cell r="AA183">
            <v>9747.3230520512789</v>
          </cell>
          <cell r="AB183">
            <v>0.892625</v>
          </cell>
          <cell r="AC183">
            <v>1.6292977734948095E-3</v>
          </cell>
          <cell r="AD183">
            <v>9744.6235716437113</v>
          </cell>
          <cell r="AE183">
            <v>0.85100000000000009</v>
          </cell>
          <cell r="AF183">
            <v>1.5533201571142226E-3</v>
          </cell>
          <cell r="AG183">
            <v>9755.0217068435122</v>
          </cell>
          <cell r="AH183">
            <v>0.66541480392156838</v>
          </cell>
          <cell r="AI183">
            <v>1.2145737106622563E-3</v>
          </cell>
          <cell r="AJ183">
            <v>9801.1197332886186</v>
          </cell>
          <cell r="AK183">
            <v>0.66903118872548994</v>
          </cell>
          <cell r="AL183">
            <v>1.2211746547419425E-3</v>
          </cell>
          <cell r="AM183">
            <v>9799.2351315825636</v>
          </cell>
          <cell r="AN183">
            <v>0.63783284313725463</v>
          </cell>
          <cell r="AO183">
            <v>1.1642286863861005E-3</v>
          </cell>
          <cell r="AP183">
            <v>9806.6218581674639</v>
          </cell>
          <cell r="AQ183">
            <v>0.82121500000000003</v>
          </cell>
          <cell r="AR183">
            <v>1.4989539516152247E-3</v>
          </cell>
          <cell r="AS183">
            <v>9761.2570656105981</v>
          </cell>
          <cell r="AT183">
            <v>0.61550869362745075</v>
          </cell>
          <cell r="AU183">
            <v>1.1234806823625871E-3</v>
          </cell>
          <cell r="AV183">
            <v>9811.0773010947487</v>
          </cell>
        </row>
        <row r="184">
          <cell r="B184">
            <v>48</v>
          </cell>
          <cell r="C184">
            <v>2.0012367560955598E-3</v>
          </cell>
          <cell r="D184">
            <v>0.75294117647058789</v>
          </cell>
          <cell r="E184">
            <v>1.5068135575307738E-3</v>
          </cell>
          <cell r="F184">
            <v>9769.6772309974895</v>
          </cell>
          <cell r="G184">
            <v>0.96499999999999997</v>
          </cell>
          <cell r="H184">
            <v>1.9311934696322152E-3</v>
          </cell>
          <cell r="I184">
            <v>9712.2293621125227</v>
          </cell>
          <cell r="J184">
            <v>0.92</v>
          </cell>
          <cell r="K184">
            <v>1.841137815607915E-3</v>
          </cell>
          <cell r="L184">
            <v>9724.2344637954538</v>
          </cell>
          <cell r="M184">
            <v>0.92500000000000004</v>
          </cell>
          <cell r="N184">
            <v>1.851143999388393E-3</v>
          </cell>
          <cell r="O184">
            <v>9721.3547811307217</v>
          </cell>
          <cell r="P184">
            <v>0.72658823529411731</v>
          </cell>
          <cell r="Q184">
            <v>1.4540750830171966E-3</v>
          </cell>
          <cell r="R184">
            <v>9775.4079829163602</v>
          </cell>
          <cell r="S184">
            <v>0.69270588235294084</v>
          </cell>
          <cell r="T184">
            <v>1.3862684729283119E-3</v>
          </cell>
          <cell r="U184">
            <v>9783.9779095750418</v>
          </cell>
          <cell r="V184">
            <v>0.69647058823529384</v>
          </cell>
          <cell r="W184">
            <v>1.3938025407159659E-3</v>
          </cell>
          <cell r="X184">
            <v>9781.9613486056132</v>
          </cell>
          <cell r="Y184">
            <v>0.88780000000000003</v>
          </cell>
          <cell r="Z184">
            <v>1.7766979920616382E-3</v>
          </cell>
          <cell r="AA184">
            <v>9731.5276051252877</v>
          </cell>
          <cell r="AB184">
            <v>0.892625</v>
          </cell>
          <cell r="AC184">
            <v>1.7863539594097991E-3</v>
          </cell>
          <cell r="AD184">
            <v>9728.7466781548865</v>
          </cell>
          <cell r="AE184">
            <v>0.85100000000000009</v>
          </cell>
          <cell r="AF184">
            <v>1.7030524794373217E-3</v>
          </cell>
          <cell r="AG184">
            <v>9739.8690349931858</v>
          </cell>
          <cell r="AH184">
            <v>0.668461176470588</v>
          </cell>
          <cell r="AI184">
            <v>1.3377490763758211E-3</v>
          </cell>
          <cell r="AJ184">
            <v>9789.2155509255135</v>
          </cell>
          <cell r="AK184">
            <v>0.67209411764705851</v>
          </cell>
          <cell r="AL184">
            <v>1.345019451790907E-3</v>
          </cell>
          <cell r="AM184">
            <v>9787.2685540040184</v>
          </cell>
          <cell r="AN184">
            <v>0.6407529411764703</v>
          </cell>
          <cell r="AO184">
            <v>1.2822983374586885E-3</v>
          </cell>
          <cell r="AP184">
            <v>9795.2047076836443</v>
          </cell>
          <cell r="AQ184">
            <v>0.82121500000000003</v>
          </cell>
          <cell r="AR184">
            <v>1.6434456426570152E-3</v>
          </cell>
          <cell r="AS184">
            <v>9746.6253907593691</v>
          </cell>
          <cell r="AT184">
            <v>0.61832658823529396</v>
          </cell>
          <cell r="AU184">
            <v>1.2374178956476346E-3</v>
          </cell>
          <cell r="AV184">
            <v>9800.0547452738028</v>
          </cell>
        </row>
        <row r="185">
          <cell r="B185">
            <v>49</v>
          </cell>
          <cell r="C185">
            <v>2.1877013464212712E-3</v>
          </cell>
          <cell r="D185">
            <v>0.75637254901960749</v>
          </cell>
          <cell r="E185">
            <v>1.6547172438862842E-3</v>
          </cell>
          <cell r="F185">
            <v>9754.9561488931231</v>
          </cell>
          <cell r="G185">
            <v>0.96499999999999997</v>
          </cell>
          <cell r="H185">
            <v>2.1111317992965266E-3</v>
          </cell>
          <cell r="I185">
            <v>9693.4731681928406</v>
          </cell>
          <cell r="J185">
            <v>0.92</v>
          </cell>
          <cell r="K185">
            <v>2.0126852387075695E-3</v>
          </cell>
          <cell r="L185">
            <v>9706.3308079963226</v>
          </cell>
          <cell r="M185">
            <v>0.92500000000000004</v>
          </cell>
          <cell r="N185">
            <v>2.0236237454396761E-3</v>
          </cell>
          <cell r="O185">
            <v>9703.359153561707</v>
          </cell>
          <cell r="P185">
            <v>0.72989950980392115</v>
          </cell>
          <cell r="Q185">
            <v>1.5968021403502642E-3</v>
          </cell>
          <cell r="R185">
            <v>9761.1938057420739</v>
          </cell>
          <cell r="S185">
            <v>0.69586274509803892</v>
          </cell>
          <cell r="T185">
            <v>1.5223398643753815E-3</v>
          </cell>
          <cell r="U185">
            <v>9770.4146894591704</v>
          </cell>
          <cell r="V185">
            <v>0.69964460784313698</v>
          </cell>
          <cell r="W185">
            <v>1.5306134505948131E-3</v>
          </cell>
          <cell r="X185">
            <v>9768.3272260247413</v>
          </cell>
          <cell r="Y185">
            <v>0.88780000000000003</v>
          </cell>
          <cell r="Z185">
            <v>1.9422412553528046E-3</v>
          </cell>
          <cell r="AA185">
            <v>9714.2376195695688</v>
          </cell>
          <cell r="AB185">
            <v>0.892625</v>
          </cell>
          <cell r="AC185">
            <v>1.9527969143492872E-3</v>
          </cell>
          <cell r="AD185">
            <v>9711.3676930062684</v>
          </cell>
          <cell r="AE185">
            <v>0.85100000000000009</v>
          </cell>
          <cell r="AF185">
            <v>1.8617338458045019E-3</v>
          </cell>
          <cell r="AG185">
            <v>9723.2815268837458</v>
          </cell>
          <cell r="AH185">
            <v>0.67150754901960752</v>
          </cell>
          <cell r="AI185">
            <v>1.4690579691222431E-3</v>
          </cell>
          <cell r="AJ185">
            <v>9776.1200368638183</v>
          </cell>
          <cell r="AK185">
            <v>0.67515704656862707</v>
          </cell>
          <cell r="AL185">
            <v>1.4770419798239944E-3</v>
          </cell>
          <cell r="AM185">
            <v>9774.1044874189811</v>
          </cell>
          <cell r="AN185">
            <v>0.64367303921568608</v>
          </cell>
          <cell r="AO185">
            <v>1.4081643745472282E-3</v>
          </cell>
          <cell r="AP185">
            <v>9782.6443329719132</v>
          </cell>
          <cell r="AQ185">
            <v>0.82121500000000003</v>
          </cell>
          <cell r="AR185">
            <v>1.7965731612013443E-3</v>
          </cell>
          <cell r="AS185">
            <v>9730.6073417303141</v>
          </cell>
          <cell r="AT185">
            <v>0.62114448284313695</v>
          </cell>
          <cell r="AU185">
            <v>1.3588786214380748E-3</v>
          </cell>
          <cell r="AV185">
            <v>9787.9279821536747</v>
          </cell>
        </row>
        <row r="186">
          <cell r="B186">
            <v>50</v>
          </cell>
          <cell r="C186">
            <v>2.3920255283715135E-3</v>
          </cell>
          <cell r="D186">
            <v>0.75980392156862708</v>
          </cell>
          <cell r="E186">
            <v>1.8174703769489433E-3</v>
          </cell>
          <cell r="F186">
            <v>9738.8144547401953</v>
          </cell>
          <cell r="G186">
            <v>0.96499999999999997</v>
          </cell>
          <cell r="H186">
            <v>2.3083046348785106E-3</v>
          </cell>
          <cell r="I186">
            <v>9673.0089687418404</v>
          </cell>
          <cell r="J186">
            <v>0.93</v>
          </cell>
          <cell r="K186">
            <v>2.2245837413855077E-3</v>
          </cell>
          <cell r="L186">
            <v>9686.7950192570552</v>
          </cell>
          <cell r="M186">
            <v>0.92500000000000004</v>
          </cell>
          <cell r="N186">
            <v>2.21262361374365E-3</v>
          </cell>
          <cell r="O186">
            <v>9683.7232055680306</v>
          </cell>
          <cell r="P186">
            <v>0.73321078431372511</v>
          </cell>
          <cell r="Q186">
            <v>1.7538589137557302E-3</v>
          </cell>
          <cell r="R186">
            <v>9745.6071105806914</v>
          </cell>
          <cell r="S186">
            <v>0.70661764705882324</v>
          </cell>
          <cell r="T186">
            <v>1.6902474505625174E-3</v>
          </cell>
          <cell r="U186">
            <v>9755.5407976859278</v>
          </cell>
          <cell r="V186">
            <v>0.70281862745098012</v>
          </cell>
          <cell r="W186">
            <v>1.6811600986777727E-3</v>
          </cell>
          <cell r="X186">
            <v>9753.3756929827759</v>
          </cell>
          <cell r="Y186">
            <v>0.89744999999999997</v>
          </cell>
          <cell r="Z186">
            <v>2.1467233104370148E-3</v>
          </cell>
          <cell r="AA186">
            <v>9695.3702265005413</v>
          </cell>
          <cell r="AB186">
            <v>0.892625</v>
          </cell>
          <cell r="AC186">
            <v>2.1351817872626222E-3</v>
          </cell>
          <cell r="AD186">
            <v>9692.4033641412552</v>
          </cell>
          <cell r="AE186">
            <v>0.86025000000000007</v>
          </cell>
          <cell r="AF186">
            <v>2.0577399607815947E-3</v>
          </cell>
          <cell r="AG186">
            <v>9705.1793645728612</v>
          </cell>
          <cell r="AH186">
            <v>0.68188602941176435</v>
          </cell>
          <cell r="AI186">
            <v>1.6310887897928289E-3</v>
          </cell>
          <cell r="AJ186">
            <v>9761.7583498165677</v>
          </cell>
          <cell r="AK186">
            <v>0.67821997549019575</v>
          </cell>
          <cell r="AL186">
            <v>1.6223194952240505E-3</v>
          </cell>
          <cell r="AM186">
            <v>9759.6677247758762</v>
          </cell>
          <cell r="AN186">
            <v>0.65362132352941149</v>
          </cell>
          <cell r="AO186">
            <v>1.5634788917703285E-3</v>
          </cell>
          <cell r="AP186">
            <v>9768.8687617333562</v>
          </cell>
          <cell r="AQ186">
            <v>0.83014125000000005</v>
          </cell>
          <cell r="AR186">
            <v>1.9857190621542387E-3</v>
          </cell>
          <cell r="AS186">
            <v>9713.1255937379738</v>
          </cell>
          <cell r="AT186">
            <v>0.63074457720588206</v>
          </cell>
          <cell r="AU186">
            <v>1.508757130558367E-3</v>
          </cell>
          <cell r="AV186">
            <v>9774.6273760705517</v>
          </cell>
        </row>
        <row r="187">
          <cell r="B187">
            <v>51</v>
          </cell>
          <cell r="C187">
            <v>2.6110426551820059E-3</v>
          </cell>
          <cell r="D187">
            <v>0.76323529411764668</v>
          </cell>
          <cell r="E187">
            <v>1.9928399088815596E-3</v>
          </cell>
          <cell r="F187">
            <v>9721.1144479621034</v>
          </cell>
          <cell r="G187">
            <v>0.96499999999999997</v>
          </cell>
          <cell r="H187">
            <v>2.5196561622506356E-3</v>
          </cell>
          <cell r="I187">
            <v>9650.6807173060715</v>
          </cell>
          <cell r="J187">
            <v>0.93</v>
          </cell>
          <cell r="K187">
            <v>2.4282696693192656E-3</v>
          </cell>
          <cell r="L187">
            <v>9665.2459325510827</v>
          </cell>
          <cell r="M187">
            <v>0.92500000000000004</v>
          </cell>
          <cell r="N187">
            <v>2.4152144560433556E-3</v>
          </cell>
          <cell r="O187">
            <v>9662.2967709344339</v>
          </cell>
          <cell r="P187">
            <v>0.73652205882352906</v>
          </cell>
          <cell r="Q187">
            <v>1.9230905120707048E-3</v>
          </cell>
          <cell r="R187">
            <v>9728.5146906798382</v>
          </cell>
          <cell r="S187">
            <v>0.70980882352941144</v>
          </cell>
          <cell r="T187">
            <v>1.8533411152598504E-3</v>
          </cell>
          <cell r="U187">
            <v>9739.0515197237801</v>
          </cell>
          <cell r="V187">
            <v>0.70599264705882325</v>
          </cell>
          <cell r="W187">
            <v>1.8433769157154426E-3</v>
          </cell>
          <cell r="X187">
            <v>9736.9787069403192</v>
          </cell>
          <cell r="Y187">
            <v>0.89744999999999997</v>
          </cell>
          <cell r="Z187">
            <v>2.3432802308930912E-3</v>
          </cell>
          <cell r="AA187">
            <v>9674.5569492319955</v>
          </cell>
          <cell r="AB187">
            <v>0.892625</v>
          </cell>
          <cell r="AC187">
            <v>2.3306819500818381E-3</v>
          </cell>
          <cell r="AD187">
            <v>9671.7083210033379</v>
          </cell>
          <cell r="AE187">
            <v>0.86025000000000007</v>
          </cell>
          <cell r="AF187">
            <v>2.2461494441203206E-3</v>
          </cell>
          <cell r="AG187">
            <v>9685.2086291678261</v>
          </cell>
          <cell r="AH187">
            <v>0.68496551470588207</v>
          </cell>
          <cell r="AI187">
            <v>1.7884741762257557E-3</v>
          </cell>
          <cell r="AJ187">
            <v>9745.8360552035156</v>
          </cell>
          <cell r="AK187">
            <v>0.68128290441176442</v>
          </cell>
          <cell r="AL187">
            <v>1.778858723665402E-3</v>
          </cell>
          <cell r="AM187">
            <v>9743.8344255590637</v>
          </cell>
          <cell r="AN187">
            <v>0.65657316176470559</v>
          </cell>
          <cell r="AO187">
            <v>1.7143405316153615E-3</v>
          </cell>
          <cell r="AP187">
            <v>9753.5953416279117</v>
          </cell>
          <cell r="AQ187">
            <v>0.83014125000000005</v>
          </cell>
          <cell r="AR187">
            <v>2.1675342135761095E-3</v>
          </cell>
          <cell r="AS187">
            <v>9693.8380550933889</v>
          </cell>
          <cell r="AT187">
            <v>0.63359310110294098</v>
          </cell>
          <cell r="AU187">
            <v>1.6543386130088242E-3</v>
          </cell>
          <cell r="AV187">
            <v>9759.8798373183545</v>
          </cell>
        </row>
        <row r="188">
          <cell r="B188">
            <v>52</v>
          </cell>
          <cell r="C188">
            <v>2.8631797423438847E-3</v>
          </cell>
          <cell r="D188">
            <v>0.76666666666666627</v>
          </cell>
          <cell r="E188">
            <v>2.1951044691303104E-3</v>
          </cell>
          <cell r="F188">
            <v>9701.7418231313986</v>
          </cell>
          <cell r="G188">
            <v>0.96499999999999997</v>
          </cell>
          <cell r="H188">
            <v>2.7629684513618487E-3</v>
          </cell>
          <cell r="I188">
            <v>9626.3643201667983</v>
          </cell>
          <cell r="J188">
            <v>0.93</v>
          </cell>
          <cell r="K188">
            <v>2.6627571603798127E-3</v>
          </cell>
          <cell r="L188">
            <v>9641.7761090065578</v>
          </cell>
          <cell r="M188">
            <v>0.92500000000000004</v>
          </cell>
          <cell r="N188">
            <v>2.6484412616680935E-3</v>
          </cell>
          <cell r="O188">
            <v>9638.9602520946919</v>
          </cell>
          <cell r="P188">
            <v>0.7398333333333329</v>
          </cell>
          <cell r="Q188">
            <v>2.1182758127107496E-3</v>
          </cell>
          <cell r="R188">
            <v>9709.8058763816516</v>
          </cell>
          <cell r="S188">
            <v>0.71299999999999963</v>
          </cell>
          <cell r="T188">
            <v>2.0414471562911888E-3</v>
          </cell>
          <cell r="U188">
            <v>9721.0017351186416</v>
          </cell>
          <cell r="V188">
            <v>0.70916666666666639</v>
          </cell>
          <cell r="W188">
            <v>2.0304716339455374E-3</v>
          </cell>
          <cell r="X188">
            <v>9719.0297851631331</v>
          </cell>
          <cell r="Y188">
            <v>0.89744999999999997</v>
          </cell>
          <cell r="Z188">
            <v>2.5695606597665194E-3</v>
          </cell>
          <cell r="AA188">
            <v>9651.8867511902099</v>
          </cell>
          <cell r="AB188">
            <v>0.892625</v>
          </cell>
          <cell r="AC188">
            <v>2.55574581750971E-3</v>
          </cell>
          <cell r="AD188">
            <v>9649.1666449931199</v>
          </cell>
          <cell r="AE188">
            <v>0.86025000000000007</v>
          </cell>
          <cell r="AF188">
            <v>2.4630503733513269E-3</v>
          </cell>
          <cell r="AG188">
            <v>9663.4542031892324</v>
          </cell>
          <cell r="AH188">
            <v>0.68804499999999968</v>
          </cell>
          <cell r="AI188">
            <v>1.9699965058209974E-3</v>
          </cell>
          <cell r="AJ188">
            <v>9728.405879093054</v>
          </cell>
          <cell r="AK188">
            <v>0.68434583333333299</v>
          </cell>
          <cell r="AL188">
            <v>1.9594051267574435E-3</v>
          </cell>
          <cell r="AM188">
            <v>9726.5015206892058</v>
          </cell>
          <cell r="AN188">
            <v>0.65952499999999969</v>
          </cell>
          <cell r="AO188">
            <v>1.8883386195693496E-3</v>
          </cell>
          <cell r="AP188">
            <v>9736.8743578047852</v>
          </cell>
          <cell r="AQ188">
            <v>0.83014125000000005</v>
          </cell>
          <cell r="AR188">
            <v>2.3768436102840304E-3</v>
          </cell>
          <cell r="AS188">
            <v>9672.8263294481076</v>
          </cell>
          <cell r="AT188">
            <v>0.63644162499999979</v>
          </cell>
          <cell r="AU188">
            <v>1.8222467678844227E-3</v>
          </cell>
          <cell r="AV188">
            <v>9743.7336912451519</v>
          </cell>
        </row>
        <row r="189">
          <cell r="B189">
            <v>53</v>
          </cell>
          <cell r="C189">
            <v>3.1509942840853328E-3</v>
          </cell>
          <cell r="D189">
            <v>0.77009803921568587</v>
          </cell>
          <cell r="E189">
            <v>2.4265745197539486E-3</v>
          </cell>
          <cell r="F189">
            <v>9680.4454862970942</v>
          </cell>
          <cell r="G189">
            <v>0.96499999999999997</v>
          </cell>
          <cell r="H189">
            <v>3.040709484142346E-3</v>
          </cell>
          <cell r="I189">
            <v>9599.7669792488632</v>
          </cell>
          <cell r="J189">
            <v>0.93</v>
          </cell>
          <cell r="K189">
            <v>2.9304246841993595E-3</v>
          </cell>
          <cell r="L189">
            <v>9616.102400633521</v>
          </cell>
          <cell r="M189">
            <v>0.92500000000000004</v>
          </cell>
          <cell r="N189">
            <v>2.914669712778933E-3</v>
          </cell>
          <cell r="O189">
            <v>9613.4320320434654</v>
          </cell>
          <cell r="P189">
            <v>0.74314460784313685</v>
          </cell>
          <cell r="Q189">
            <v>2.3416444115625604E-3</v>
          </cell>
          <cell r="R189">
            <v>9689.2378294475966</v>
          </cell>
          <cell r="S189">
            <v>0.71619117647058794</v>
          </cell>
          <cell r="T189">
            <v>2.2567143033711723E-3</v>
          </cell>
          <cell r="U189">
            <v>9701.1568237701813</v>
          </cell>
          <cell r="V189">
            <v>0.71234068627450942</v>
          </cell>
          <cell r="W189">
            <v>2.2445814307724024E-3</v>
          </cell>
          <cell r="X189">
            <v>9699.2955708748868</v>
          </cell>
          <cell r="Y189">
            <v>0.89744999999999997</v>
          </cell>
          <cell r="Z189">
            <v>2.8278598202523819E-3</v>
          </cell>
          <cell r="AA189">
            <v>9627.0856427018298</v>
          </cell>
          <cell r="AB189">
            <v>0.892625</v>
          </cell>
          <cell r="AC189">
            <v>2.8126562728316702E-3</v>
          </cell>
          <cell r="AD189">
            <v>9624.5058276977252</v>
          </cell>
          <cell r="AE189">
            <v>0.86025000000000007</v>
          </cell>
          <cell r="AF189">
            <v>2.7106428328844078E-3</v>
          </cell>
          <cell r="AG189">
            <v>9639.6526287062024</v>
          </cell>
          <cell r="AH189">
            <v>0.6911244852941173</v>
          </cell>
          <cell r="AI189">
            <v>2.1777293027531812E-3</v>
          </cell>
          <cell r="AJ189">
            <v>9709.2409535040333</v>
          </cell>
          <cell r="AK189">
            <v>0.68740876225490166</v>
          </cell>
          <cell r="AL189">
            <v>2.1660210806953685E-3</v>
          </cell>
          <cell r="AM189">
            <v>9707.4433637441543</v>
          </cell>
          <cell r="AN189">
            <v>0.66247683823529391</v>
          </cell>
          <cell r="AO189">
            <v>2.0874607306183347E-3</v>
          </cell>
          <cell r="AP189">
            <v>9718.4878419210472</v>
          </cell>
          <cell r="AQ189">
            <v>0.83014125000000005</v>
          </cell>
          <cell r="AR189">
            <v>2.6157703337334535E-3</v>
          </cell>
          <cell r="AS189">
            <v>9649.8355339935715</v>
          </cell>
          <cell r="AT189">
            <v>0.63929014889705849</v>
          </cell>
          <cell r="AU189">
            <v>2.0143996050466925E-3</v>
          </cell>
          <cell r="AV189">
            <v>9725.9782040191531</v>
          </cell>
        </row>
        <row r="190">
          <cell r="B190">
            <v>54</v>
          </cell>
          <cell r="C190">
            <v>3.4683921738905502E-3</v>
          </cell>
          <cell r="D190">
            <v>0.77352941176470547</v>
          </cell>
          <cell r="E190">
            <v>2.6829033580388654E-3</v>
          </cell>
          <cell r="F190">
            <v>9656.955163940178</v>
          </cell>
          <cell r="G190">
            <v>0.96499999999999997</v>
          </cell>
          <cell r="H190">
            <v>3.3469984478043807E-3</v>
          </cell>
          <cell r="I190">
            <v>9570.5768767495047</v>
          </cell>
          <cell r="J190">
            <v>0.93</v>
          </cell>
          <cell r="K190">
            <v>3.2256047217182121E-3</v>
          </cell>
          <cell r="L190">
            <v>9587.9231367929151</v>
          </cell>
          <cell r="M190">
            <v>0.92500000000000004</v>
          </cell>
          <cell r="N190">
            <v>3.2082627608487589E-3</v>
          </cell>
          <cell r="O190">
            <v>9585.4120528638086</v>
          </cell>
          <cell r="P190">
            <v>0.7464558823529408</v>
          </cell>
          <cell r="Q190">
            <v>2.5890017405075052E-3</v>
          </cell>
          <cell r="R190">
            <v>9666.5490798319697</v>
          </cell>
          <cell r="S190">
            <v>0.71938235294117614</v>
          </cell>
          <cell r="T190">
            <v>2.495100122976145E-3</v>
          </cell>
          <cell r="U190">
            <v>9679.2640844067319</v>
          </cell>
          <cell r="V190">
            <v>0.71551470588235255</v>
          </cell>
          <cell r="W190">
            <v>2.4816856061859504E-3</v>
          </cell>
          <cell r="X190">
            <v>9677.5247121449283</v>
          </cell>
          <cell r="Y190">
            <v>0.89744999999999997</v>
          </cell>
          <cell r="Z190">
            <v>3.1127085564580741E-3</v>
          </cell>
          <cell r="AA190">
            <v>9599.8615940267046</v>
          </cell>
          <cell r="AB190">
            <v>0.892625</v>
          </cell>
          <cell r="AC190">
            <v>3.0959735642190522E-3</v>
          </cell>
          <cell r="AD190">
            <v>9597.4354010085463</v>
          </cell>
          <cell r="AE190">
            <v>0.86025000000000007</v>
          </cell>
          <cell r="AF190">
            <v>2.983684367589346E-3</v>
          </cell>
          <cell r="AG190">
            <v>9613.5229733967044</v>
          </cell>
          <cell r="AH190">
            <v>0.69420397058823502</v>
          </cell>
          <cell r="AI190">
            <v>2.4077716186719799E-3</v>
          </cell>
          <cell r="AJ190">
            <v>9688.0968549720965</v>
          </cell>
          <cell r="AK190">
            <v>0.69047169117647023</v>
          </cell>
          <cell r="AL190">
            <v>2.3948266099694422E-3</v>
          </cell>
          <cell r="AM190">
            <v>9686.4168367786278</v>
          </cell>
          <cell r="AN190">
            <v>0.66542867647058801</v>
          </cell>
          <cell r="AO190">
            <v>2.3079676137529345E-3</v>
          </cell>
          <cell r="AP190">
            <v>9698.2008801900447</v>
          </cell>
          <cell r="AQ190">
            <v>0.83014125000000005</v>
          </cell>
          <cell r="AR190">
            <v>2.8792554147237187E-3</v>
          </cell>
          <cell r="AS190">
            <v>9624.5937804783443</v>
          </cell>
          <cell r="AT190">
            <v>0.6421386727941174</v>
          </cell>
          <cell r="AU190">
            <v>2.2271887472715816E-3</v>
          </cell>
          <cell r="AV190">
            <v>9706.3861973662843</v>
          </cell>
        </row>
        <row r="191">
          <cell r="B191">
            <v>55</v>
          </cell>
          <cell r="C191">
            <v>3.8298579921906381E-3</v>
          </cell>
          <cell r="D191">
            <v>0.77696078431372506</v>
          </cell>
          <cell r="E191">
            <v>2.9756494694226266E-3</v>
          </cell>
          <cell r="F191">
            <v>9631.0464865024114</v>
          </cell>
          <cell r="G191">
            <v>0.96499999999999997</v>
          </cell>
          <cell r="H191">
            <v>3.6958129624639659E-3</v>
          </cell>
          <cell r="I191">
            <v>9538.5441707984319</v>
          </cell>
          <cell r="J191">
            <v>0.93</v>
          </cell>
          <cell r="K191">
            <v>3.5617679327372936E-3</v>
          </cell>
          <cell r="L191">
            <v>9556.9962866514052</v>
          </cell>
          <cell r="M191">
            <v>0.92500000000000004</v>
          </cell>
          <cell r="N191">
            <v>3.5426186427763404E-3</v>
          </cell>
          <cell r="O191">
            <v>9554.6595323272159</v>
          </cell>
          <cell r="P191">
            <v>0.74976715686274464</v>
          </cell>
          <cell r="Q191">
            <v>2.8715017379928346E-3</v>
          </cell>
          <cell r="R191">
            <v>9641.5223674395838</v>
          </cell>
          <cell r="S191">
            <v>0.72257352941176434</v>
          </cell>
          <cell r="T191">
            <v>2.7673540065630427E-3</v>
          </cell>
          <cell r="U191">
            <v>9655.11335139941</v>
          </cell>
          <cell r="V191">
            <v>0.71868872549019569</v>
          </cell>
          <cell r="W191">
            <v>2.7524757592159296E-3</v>
          </cell>
          <cell r="X191">
            <v>9653.5081383632896</v>
          </cell>
          <cell r="Y191">
            <v>0.89744999999999997</v>
          </cell>
          <cell r="Z191">
            <v>3.4371060550914879E-3</v>
          </cell>
          <cell r="AA191">
            <v>9569.9800227021642</v>
          </cell>
          <cell r="AB191">
            <v>0.892625</v>
          </cell>
          <cell r="AC191">
            <v>3.4186269902791683E-3</v>
          </cell>
          <cell r="AD191">
            <v>9567.721994722724</v>
          </cell>
          <cell r="AE191">
            <v>0.86025000000000007</v>
          </cell>
          <cell r="AF191">
            <v>3.2946353377819966E-3</v>
          </cell>
          <cell r="AG191">
            <v>9584.8392551835204</v>
          </cell>
          <cell r="AH191">
            <v>0.69728345588235252</v>
          </cell>
          <cell r="AI191">
            <v>2.670496616333336E-3</v>
          </cell>
          <cell r="AJ191">
            <v>9664.7701303257491</v>
          </cell>
          <cell r="AK191">
            <v>0.69353462009803879</v>
          </cell>
          <cell r="AL191">
            <v>2.6561391076433717E-3</v>
          </cell>
          <cell r="AM191">
            <v>9663.2195479826532</v>
          </cell>
          <cell r="AN191">
            <v>0.668380514705882</v>
          </cell>
          <cell r="AO191">
            <v>2.5598024560708147E-3</v>
          </cell>
          <cell r="AP191">
            <v>9675.8177466468951</v>
          </cell>
          <cell r="AQ191">
            <v>0.83014125000000005</v>
          </cell>
          <cell r="AR191">
            <v>3.1793231009596269E-3</v>
          </cell>
          <cell r="AS191">
            <v>9596.8821167213864</v>
          </cell>
          <cell r="AT191">
            <v>0.6449871966911761</v>
          </cell>
          <cell r="AU191">
            <v>2.470209370108336E-3</v>
          </cell>
          <cell r="AV191">
            <v>9684.7682432508373</v>
          </cell>
        </row>
        <row r="192">
          <cell r="B192">
            <v>56</v>
          </cell>
          <cell r="C192">
            <v>4.2387458102072029E-3</v>
          </cell>
          <cell r="D192">
            <v>0.78039215686274466</v>
          </cell>
          <cell r="E192">
            <v>3.3078839852205212E-3</v>
          </cell>
          <cell r="F192">
            <v>9602.3878681348651</v>
          </cell>
          <cell r="G192">
            <v>0.96499999999999997</v>
          </cell>
          <cell r="H192">
            <v>4.0903897068499508E-3</v>
          </cell>
          <cell r="I192">
            <v>9503.2914956089589</v>
          </cell>
          <cell r="J192">
            <v>0.93</v>
          </cell>
          <cell r="K192">
            <v>3.9420336034926987E-3</v>
          </cell>
          <cell r="L192">
            <v>9522.9564837443213</v>
          </cell>
          <cell r="M192">
            <v>0.92500000000000004</v>
          </cell>
          <cell r="N192">
            <v>3.9208398744416629E-3</v>
          </cell>
          <cell r="O192">
            <v>9520.8110173426121</v>
          </cell>
          <cell r="P192">
            <v>0.7530784313725486</v>
          </cell>
          <cell r="Q192">
            <v>3.1921080457378028E-3</v>
          </cell>
          <cell r="R192">
            <v>9613.8367192045844</v>
          </cell>
          <cell r="S192">
            <v>0.72576470588235253</v>
          </cell>
          <cell r="T192">
            <v>3.0763321062550848E-3</v>
          </cell>
          <cell r="U192">
            <v>9628.3942347825941</v>
          </cell>
          <cell r="V192">
            <v>0.72186274509803883</v>
          </cell>
          <cell r="W192">
            <v>3.0597926863289823E-3</v>
          </cell>
          <cell r="X192">
            <v>9626.9370912210507</v>
          </cell>
          <cell r="Y192">
            <v>0.89744999999999997</v>
          </cell>
          <cell r="Z192">
            <v>3.8040624273704541E-3</v>
          </cell>
          <cell r="AA192">
            <v>9537.0869864190299</v>
          </cell>
          <cell r="AB192">
            <v>0.892625</v>
          </cell>
          <cell r="AC192">
            <v>3.7836104788362044E-3</v>
          </cell>
          <cell r="AD192">
            <v>9535.0135220760767</v>
          </cell>
          <cell r="AE192">
            <v>0.86025000000000007</v>
          </cell>
          <cell r="AF192">
            <v>3.6463810832307467E-3</v>
          </cell>
          <cell r="AG192">
            <v>9553.2607050664337</v>
          </cell>
          <cell r="AH192">
            <v>0.70036294117647024</v>
          </cell>
          <cell r="AI192">
            <v>2.968660482536157E-3</v>
          </cell>
          <cell r="AJ192">
            <v>9638.9603943950751</v>
          </cell>
          <cell r="AK192">
            <v>0.69659754901960746</v>
          </cell>
          <cell r="AL192">
            <v>2.9526999423074678E-3</v>
          </cell>
          <cell r="AM192">
            <v>9637.5526926355124</v>
          </cell>
          <cell r="AN192">
            <v>0.6713323529411761</v>
          </cell>
          <cell r="AO192">
            <v>2.8456071982859532E-3</v>
          </cell>
          <cell r="AP192">
            <v>9651.0495646145355</v>
          </cell>
          <cell r="AQ192">
            <v>0.83014125000000005</v>
          </cell>
          <cell r="AR192">
            <v>3.5187577453176704E-3</v>
          </cell>
          <cell r="AS192">
            <v>9566.3705277105073</v>
          </cell>
          <cell r="AT192">
            <v>0.64783572058823502</v>
          </cell>
          <cell r="AU192">
            <v>2.7460109463459453E-3</v>
          </cell>
          <cell r="AV192">
            <v>9660.8448379890306</v>
          </cell>
        </row>
        <row r="193">
          <cell r="B193">
            <v>57</v>
          </cell>
          <cell r="C193">
            <v>4.6657955056948457E-3</v>
          </cell>
          <cell r="D193">
            <v>0.78382352941176425</v>
          </cell>
          <cell r="E193">
            <v>3.6571603007872814E-3</v>
          </cell>
          <cell r="F193">
            <v>9570.6242830859865</v>
          </cell>
          <cell r="G193">
            <v>0.96499999999999997</v>
          </cell>
          <cell r="H193">
            <v>4.502492662995526E-3</v>
          </cell>
          <cell r="I193">
            <v>9464.4193298941263</v>
          </cell>
          <cell r="J193">
            <v>0.93</v>
          </cell>
          <cell r="K193">
            <v>4.3391898202962071E-3</v>
          </cell>
          <cell r="L193">
            <v>9485.416669280803</v>
          </cell>
          <cell r="M193">
            <v>0.92500000000000004</v>
          </cell>
          <cell r="N193">
            <v>4.3158608427677327E-3</v>
          </cell>
          <cell r="O193">
            <v>9483.4814418687911</v>
          </cell>
          <cell r="P193">
            <v>0.75638970588235244</v>
          </cell>
          <cell r="Q193">
            <v>3.5291596902597261E-3</v>
          </cell>
          <cell r="R193">
            <v>9583.148313662803</v>
          </cell>
          <cell r="S193">
            <v>0.72895588235294084</v>
          </cell>
          <cell r="T193">
            <v>3.4011590797321722E-3</v>
          </cell>
          <cell r="U193">
            <v>9598.7740964664499</v>
          </cell>
          <cell r="V193">
            <v>0.72503676470588196</v>
          </cell>
          <cell r="W193">
            <v>3.3828732782282354E-3</v>
          </cell>
          <cell r="X193">
            <v>9597.4806595175833</v>
          </cell>
          <cell r="Y193">
            <v>0.89744999999999997</v>
          </cell>
          <cell r="Z193">
            <v>4.1873181765858395E-3</v>
          </cell>
          <cell r="AA193">
            <v>9500.8073121474299</v>
          </cell>
          <cell r="AB193">
            <v>0.892625</v>
          </cell>
          <cell r="AC193">
            <v>4.1648057132708614E-3</v>
          </cell>
          <cell r="AD193">
            <v>9498.9367449981037</v>
          </cell>
          <cell r="AE193">
            <v>0.86025000000000007</v>
          </cell>
          <cell r="AF193">
            <v>4.0137505837739918E-3</v>
          </cell>
          <cell r="AG193">
            <v>9518.4258759483073</v>
          </cell>
          <cell r="AH193">
            <v>0.70344242647058786</v>
          </cell>
          <cell r="AI193">
            <v>3.2821185119415457E-3</v>
          </cell>
          <cell r="AJ193">
            <v>9610.3455935795027</v>
          </cell>
          <cell r="AK193">
            <v>0.69966047794117603</v>
          </cell>
          <cell r="AL193">
            <v>3.264472713490247E-3</v>
          </cell>
          <cell r="AM193">
            <v>9609.0958913559825</v>
          </cell>
          <cell r="AN193">
            <v>0.67428419117647032</v>
          </cell>
          <cell r="AO193">
            <v>3.1460721487522594E-3</v>
          </cell>
          <cell r="AP193">
            <v>9623.5864685024535</v>
          </cell>
          <cell r="AQ193">
            <v>0.83014125000000005</v>
          </cell>
          <cell r="AR193">
            <v>3.8732693133419014E-3</v>
          </cell>
          <cell r="AS193">
            <v>9532.7087873215478</v>
          </cell>
          <cell r="AT193">
            <v>0.65068424448529383</v>
          </cell>
          <cell r="AU193">
            <v>3.0359596235459301E-3</v>
          </cell>
          <cell r="AV193">
            <v>9634.3160523129627</v>
          </cell>
        </row>
        <row r="194">
          <cell r="B194">
            <v>58</v>
          </cell>
          <cell r="C194">
            <v>5.1226635737934862E-3</v>
          </cell>
          <cell r="D194">
            <v>0.78725490196078385</v>
          </cell>
          <cell r="E194">
            <v>4.0328420095648698E-3</v>
          </cell>
          <cell r="F194">
            <v>9535.6229759041325</v>
          </cell>
          <cell r="G194">
            <v>0.96499999999999997</v>
          </cell>
          <cell r="H194">
            <v>4.9433703487107138E-3</v>
          </cell>
          <cell r="I194">
            <v>9421.8058513017659</v>
          </cell>
          <cell r="J194">
            <v>0.93</v>
          </cell>
          <cell r="K194">
            <v>4.7640771236279423E-3</v>
          </cell>
          <cell r="L194">
            <v>9444.257645828191</v>
          </cell>
          <cell r="M194">
            <v>0.92500000000000004</v>
          </cell>
          <cell r="N194">
            <v>4.7384638057589752E-3</v>
          </cell>
          <cell r="O194">
            <v>9442.5520556607153</v>
          </cell>
          <cell r="P194">
            <v>0.75970098039215639</v>
          </cell>
          <cell r="Q194">
            <v>3.8916925392300989E-3</v>
          </cell>
          <cell r="R194">
            <v>9549.3278529284435</v>
          </cell>
          <cell r="S194">
            <v>0.73214705882352904</v>
          </cell>
          <cell r="T194">
            <v>3.750543068895329E-3</v>
          </cell>
          <cell r="U194">
            <v>9566.127138793956</v>
          </cell>
          <cell r="V194">
            <v>0.7282107843137251</v>
          </cell>
          <cell r="W194">
            <v>3.7303788588475047E-3</v>
          </cell>
          <cell r="X194">
            <v>9565.0135986561891</v>
          </cell>
          <cell r="Y194">
            <v>0.89744999999999997</v>
          </cell>
          <cell r="Z194">
            <v>4.597334424300964E-3</v>
          </cell>
          <cell r="AA194">
            <v>9461.0244089970365</v>
          </cell>
          <cell r="AB194">
            <v>0.892625</v>
          </cell>
          <cell r="AC194">
            <v>4.5726175725574105E-3</v>
          </cell>
          <cell r="AD194">
            <v>9459.375518972538</v>
          </cell>
          <cell r="AE194">
            <v>0.86025000000000007</v>
          </cell>
          <cell r="AF194">
            <v>4.4067713393558467E-3</v>
          </cell>
          <cell r="AG194">
            <v>9480.2212885321114</v>
          </cell>
          <cell r="AH194">
            <v>0.70652191176470547</v>
          </cell>
          <cell r="AI194">
            <v>3.6192740614839924E-3</v>
          </cell>
          <cell r="AJ194">
            <v>9578.8033004006593</v>
          </cell>
          <cell r="AK194">
            <v>0.7027234068627447</v>
          </cell>
          <cell r="AL194">
            <v>3.5998155987878419E-3</v>
          </cell>
          <cell r="AM194">
            <v>9577.7272600173401</v>
          </cell>
          <cell r="AN194">
            <v>0.67723602941176442</v>
          </cell>
          <cell r="AO194">
            <v>3.4692523387281795E-3</v>
          </cell>
          <cell r="AP194">
            <v>9593.3099711427894</v>
          </cell>
          <cell r="AQ194">
            <v>0.83014125000000005</v>
          </cell>
          <cell r="AR194">
            <v>4.2525343424783925E-3</v>
          </cell>
          <cell r="AS194">
            <v>9495.78603890259</v>
          </cell>
          <cell r="AT194">
            <v>0.65353276838235264</v>
          </cell>
          <cell r="AU194">
            <v>3.3478285068726933E-3</v>
          </cell>
          <cell r="AV194">
            <v>9605.0666577776592</v>
          </cell>
        </row>
        <row r="195">
          <cell r="B195">
            <v>59</v>
          </cell>
          <cell r="C195">
            <v>5.6253028536459079E-3</v>
          </cell>
          <cell r="D195">
            <v>0.79068627450980344</v>
          </cell>
          <cell r="E195">
            <v>4.4478497563386491E-3</v>
          </cell>
          <cell r="F195">
            <v>9497.1673149795333</v>
          </cell>
          <cell r="G195">
            <v>0.96499999999999997</v>
          </cell>
          <cell r="H195">
            <v>5.4284172537683011E-3</v>
          </cell>
          <cell r="I195">
            <v>9375.2303756251313</v>
          </cell>
          <cell r="J195">
            <v>0.93</v>
          </cell>
          <cell r="K195">
            <v>5.2315316538906944E-3</v>
          </cell>
          <cell r="L195">
            <v>9399.2644740280521</v>
          </cell>
          <cell r="M195">
            <v>0.92500000000000004</v>
          </cell>
          <cell r="N195">
            <v>5.203405139622465E-3</v>
          </cell>
          <cell r="O195">
            <v>9397.8088645109729</v>
          </cell>
          <cell r="P195">
            <v>0.76301225490196034</v>
          </cell>
          <cell r="Q195">
            <v>4.2921750148667967E-3</v>
          </cell>
          <cell r="R195">
            <v>9512.1648049685409</v>
          </cell>
          <cell r="S195">
            <v>0.73533823529411724</v>
          </cell>
          <cell r="T195">
            <v>4.1365002733949434E-3</v>
          </cell>
          <cell r="U195">
            <v>9530.2489669573806</v>
          </cell>
          <cell r="V195">
            <v>0.73138480392156824</v>
          </cell>
          <cell r="W195">
            <v>4.1142610246132508E-3</v>
          </cell>
          <cell r="X195">
            <v>9529.3324741431734</v>
          </cell>
          <cell r="Y195">
            <v>0.89744999999999997</v>
          </cell>
          <cell r="Z195">
            <v>5.0484280460045194E-3</v>
          </cell>
          <cell r="AA195">
            <v>9417.5289157924017</v>
          </cell>
          <cell r="AB195">
            <v>0.892625</v>
          </cell>
          <cell r="AC195">
            <v>5.0212859597356784E-3</v>
          </cell>
          <cell r="AD195">
            <v>9416.1214122490637</v>
          </cell>
          <cell r="AE195">
            <v>0.86025000000000007</v>
          </cell>
          <cell r="AF195">
            <v>4.8391667798488927E-3</v>
          </cell>
          <cell r="AG195">
            <v>9438.4441210670575</v>
          </cell>
          <cell r="AH195">
            <v>0.70960139705882319</v>
          </cell>
          <cell r="AI195">
            <v>3.9917227638261209E-3</v>
          </cell>
          <cell r="AJ195">
            <v>9544.1349860754617</v>
          </cell>
          <cell r="AK195">
            <v>0.70578633578431338</v>
          </cell>
          <cell r="AL195">
            <v>3.9702618887517867E-3</v>
          </cell>
          <cell r="AM195">
            <v>9543.2492080257944</v>
          </cell>
          <cell r="AN195">
            <v>0.68018786764705852</v>
          </cell>
          <cell r="AO195">
            <v>3.8262627528903234E-3</v>
          </cell>
          <cell r="AP195">
            <v>9560.0283580892574</v>
          </cell>
          <cell r="AQ195">
            <v>0.83014125000000005</v>
          </cell>
          <cell r="AR195">
            <v>4.6697959425541814E-3</v>
          </cell>
          <cell r="AS195">
            <v>9455.4048826633298</v>
          </cell>
          <cell r="AT195">
            <v>0.65638129227941144</v>
          </cell>
          <cell r="AU195">
            <v>3.6923435565391618E-3</v>
          </cell>
          <cell r="AV195">
            <v>9572.9105418103391</v>
          </cell>
        </row>
        <row r="196">
          <cell r="B196">
            <v>60</v>
          </cell>
          <cell r="C196">
            <v>6.2274414087274419E-3</v>
          </cell>
          <cell r="D196">
            <v>0.79411764705882304</v>
          </cell>
          <cell r="E196">
            <v>4.9453211186953182E-3</v>
          </cell>
          <cell r="F196">
            <v>9454.9253416516949</v>
          </cell>
          <cell r="G196">
            <v>0.96499999999999997</v>
          </cell>
          <cell r="H196">
            <v>6.0094809594219813E-3</v>
          </cell>
          <cell r="I196">
            <v>9324.3377132960359</v>
          </cell>
          <cell r="J196">
            <v>0.94</v>
          </cell>
          <cell r="K196">
            <v>5.8537949242037949E-3</v>
          </cell>
          <cell r="L196">
            <v>9350.0919244088836</v>
          </cell>
          <cell r="M196">
            <v>0.92500000000000004</v>
          </cell>
          <cell r="N196">
            <v>5.7603833030728836E-3</v>
          </cell>
          <cell r="O196">
            <v>9348.908257564186</v>
          </cell>
          <cell r="P196">
            <v>0.76632352941176418</v>
          </cell>
          <cell r="Q196">
            <v>4.7722348795409819E-3</v>
          </cell>
          <cell r="R196">
            <v>9471.3369288553604</v>
          </cell>
          <cell r="S196">
            <v>0.74647058823529366</v>
          </cell>
          <cell r="T196">
            <v>4.6486018515735994E-3</v>
          </cell>
          <cell r="U196">
            <v>9490.8270895000387</v>
          </cell>
          <cell r="V196">
            <v>0.73455882352941138</v>
          </cell>
          <cell r="W196">
            <v>4.5744220347931699E-3</v>
          </cell>
          <cell r="X196">
            <v>9490.1263129542258</v>
          </cell>
          <cell r="Y196">
            <v>0.90709999999999991</v>
          </cell>
          <cell r="Z196">
            <v>5.6489121018566619E-3</v>
          </cell>
          <cell r="AA196">
            <v>9369.9851986898575</v>
          </cell>
          <cell r="AB196">
            <v>0.892625</v>
          </cell>
          <cell r="AC196">
            <v>5.5587698874653329E-3</v>
          </cell>
          <cell r="AD196">
            <v>9368.8403740065714</v>
          </cell>
          <cell r="AE196">
            <v>0.86949999999999994</v>
          </cell>
          <cell r="AF196">
            <v>5.4147603048885105E-3</v>
          </cell>
          <cell r="AG196">
            <v>9392.7699158229298</v>
          </cell>
          <cell r="AH196">
            <v>0.7203441176470583</v>
          </cell>
          <cell r="AI196">
            <v>4.4859007867685229E-3</v>
          </cell>
          <cell r="AJ196">
            <v>9506.0374451905154</v>
          </cell>
          <cell r="AK196">
            <v>0.70884926470588194</v>
          </cell>
          <cell r="AL196">
            <v>4.414317263575409E-3</v>
          </cell>
          <cell r="AM196">
            <v>9505.3600094003086</v>
          </cell>
          <cell r="AN196">
            <v>0.6904852941176467</v>
          </cell>
          <cell r="AO196">
            <v>4.2999567127055801E-3</v>
          </cell>
          <cell r="AP196">
            <v>9523.4491776661253</v>
          </cell>
          <cell r="AQ196">
            <v>0.83906749999999997</v>
          </cell>
          <cell r="AR196">
            <v>5.2252436942174128E-3</v>
          </cell>
          <cell r="AS196">
            <v>9411.2500713070604</v>
          </cell>
          <cell r="AT196">
            <v>0.66631830882352894</v>
          </cell>
          <cell r="AU196">
            <v>4.1494582277608839E-3</v>
          </cell>
          <cell r="AV196">
            <v>9537.5640672539594</v>
          </cell>
        </row>
        <row r="197">
          <cell r="B197">
            <v>61</v>
          </cell>
          <cell r="C197">
            <v>6.8694149260530839E-3</v>
          </cell>
          <cell r="D197">
            <v>0.79754901960784264</v>
          </cell>
          <cell r="E197">
            <v>5.4786951395531178E-3</v>
          </cell>
          <cell r="F197">
            <v>9408.1676996839378</v>
          </cell>
          <cell r="G197">
            <v>0.96499999999999997</v>
          </cell>
          <cell r="H197">
            <v>6.6289854036412259E-3</v>
          </cell>
          <cell r="I197">
            <v>9268.3032833487632</v>
          </cell>
          <cell r="J197">
            <v>0.94</v>
          </cell>
          <cell r="K197">
            <v>6.4572500304898982E-3</v>
          </cell>
          <cell r="L197">
            <v>9295.3584037609398</v>
          </cell>
          <cell r="M197">
            <v>0.92500000000000004</v>
          </cell>
          <cell r="N197">
            <v>6.3542088065991027E-3</v>
          </cell>
          <cell r="O197">
            <v>9295.0549625353524</v>
          </cell>
          <cell r="P197">
            <v>0.76963480392156813</v>
          </cell>
          <cell r="Q197">
            <v>5.2869408096687586E-3</v>
          </cell>
          <cell r="R197">
            <v>9426.1374844075926</v>
          </cell>
          <cell r="S197">
            <v>0.74969607843137198</v>
          </cell>
          <cell r="T197">
            <v>5.1499734311799298E-3</v>
          </cell>
          <cell r="U197">
            <v>9446.708013118825</v>
          </cell>
          <cell r="V197">
            <v>0.73773284313725451</v>
          </cell>
          <cell r="W197">
            <v>5.0677930040866348E-3</v>
          </cell>
          <cell r="X197">
            <v>9446.7144700352765</v>
          </cell>
          <cell r="Y197">
            <v>0.90709999999999991</v>
          </cell>
          <cell r="Z197">
            <v>6.2312462794227516E-3</v>
          </cell>
          <cell r="AA197">
            <v>9317.0549759067599</v>
          </cell>
          <cell r="AB197">
            <v>0.892625</v>
          </cell>
          <cell r="AC197">
            <v>6.1318114983681341E-3</v>
          </cell>
          <cell r="AD197">
            <v>9316.761146255074</v>
          </cell>
          <cell r="AE197">
            <v>0.86949999999999994</v>
          </cell>
          <cell r="AF197">
            <v>5.9729562782031564E-3</v>
          </cell>
          <cell r="AG197">
            <v>9341.9103181297814</v>
          </cell>
          <cell r="AH197">
            <v>0.72345671568627401</v>
          </cell>
          <cell r="AI197">
            <v>4.969724361088633E-3</v>
          </cell>
          <cell r="AJ197">
            <v>9463.394304336085</v>
          </cell>
          <cell r="AK197">
            <v>0.71191219362745051</v>
          </cell>
          <cell r="AL197">
            <v>4.8904202489436013E-3</v>
          </cell>
          <cell r="AM197">
            <v>9463.4003346143127</v>
          </cell>
          <cell r="AN197">
            <v>0.69346887254901912</v>
          </cell>
          <cell r="AO197">
            <v>4.7637254238414358E-3</v>
          </cell>
          <cell r="AP197">
            <v>9482.4987584465089</v>
          </cell>
          <cell r="AQ197">
            <v>0.83906749999999997</v>
          </cell>
          <cell r="AR197">
            <v>5.7639028084660454E-3</v>
          </cell>
          <cell r="AS197">
            <v>9362.0739962172593</v>
          </cell>
          <cell r="AT197">
            <v>0.66919746200980346</v>
          </cell>
          <cell r="AU197">
            <v>4.5969950340069851E-3</v>
          </cell>
          <cell r="AV197">
            <v>9497.988343562296</v>
          </cell>
        </row>
        <row r="198">
          <cell r="B198">
            <v>62</v>
          </cell>
          <cell r="C198">
            <v>7.5080573000021389E-3</v>
          </cell>
          <cell r="D198">
            <v>0.80098039215686223</v>
          </cell>
          <cell r="E198">
            <v>6.013806680491905E-3</v>
          </cell>
          <cell r="F198">
            <v>9356.6232170355779</v>
          </cell>
          <cell r="G198">
            <v>0.96499999999999997</v>
          </cell>
          <cell r="H198">
            <v>7.245275294502064E-3</v>
          </cell>
          <cell r="I198">
            <v>9206.8638361669236</v>
          </cell>
          <cell r="J198">
            <v>0.94</v>
          </cell>
          <cell r="K198">
            <v>7.0575738620020098E-3</v>
          </cell>
          <cell r="L198">
            <v>9235.3359504248401</v>
          </cell>
          <cell r="M198">
            <v>0.92500000000000004</v>
          </cell>
          <cell r="N198">
            <v>6.9449530025019789E-3</v>
          </cell>
          <cell r="O198">
            <v>9235.9922424345878</v>
          </cell>
          <cell r="P198">
            <v>0.77294607843137197</v>
          </cell>
          <cell r="Q198">
            <v>5.8033234466746885E-3</v>
          </cell>
          <cell r="R198">
            <v>9376.3020534637308</v>
          </cell>
          <cell r="S198">
            <v>0.75292156862745041</v>
          </cell>
          <cell r="T198">
            <v>5.6529782796623908E-3</v>
          </cell>
          <cell r="U198">
            <v>9398.0577178391486</v>
          </cell>
          <cell r="V198">
            <v>0.74090686274509765</v>
          </cell>
          <cell r="W198">
            <v>5.5627711794550136E-3</v>
          </cell>
          <cell r="X198">
            <v>9398.8404765324267</v>
          </cell>
          <cell r="Y198">
            <v>0.90709999999999991</v>
          </cell>
          <cell r="Z198">
            <v>6.8105587768319395E-3</v>
          </cell>
          <cell r="AA198">
            <v>9258.9981117529642</v>
          </cell>
          <cell r="AB198">
            <v>0.892625</v>
          </cell>
          <cell r="AC198">
            <v>6.7018796474144094E-3</v>
          </cell>
          <cell r="AD198">
            <v>9259.6325231309165</v>
          </cell>
          <cell r="AE198">
            <v>0.86949999999999994</v>
          </cell>
          <cell r="AF198">
            <v>6.5282558223518595E-3</v>
          </cell>
          <cell r="AG198">
            <v>9286.1114962446973</v>
          </cell>
          <cell r="AH198">
            <v>0.72656931372548961</v>
          </cell>
          <cell r="AI198">
            <v>5.4551240398742068E-3</v>
          </cell>
          <cell r="AJ198">
            <v>9416.3638431232375</v>
          </cell>
          <cell r="AK198">
            <v>0.71497512254901907</v>
          </cell>
          <cell r="AL198">
            <v>5.3680741881740861E-3</v>
          </cell>
          <cell r="AM198">
            <v>9417.1203299940553</v>
          </cell>
          <cell r="AN198">
            <v>0.69645245098039166</v>
          </cell>
          <cell r="AO198">
            <v>5.2290049086877117E-3</v>
          </cell>
          <cell r="AP198">
            <v>9437.3267380293528</v>
          </cell>
          <cell r="AQ198">
            <v>0.83906749999999997</v>
          </cell>
          <cell r="AR198">
            <v>6.2997668685695445E-3</v>
          </cell>
          <cell r="AS198">
            <v>9308.1119116173959</v>
          </cell>
          <cell r="AT198">
            <v>0.67207661519607786</v>
          </cell>
          <cell r="AU198">
            <v>5.0459897368836408E-3</v>
          </cell>
          <cell r="AV198">
            <v>9454.3261383138833</v>
          </cell>
        </row>
        <row r="199">
          <cell r="B199">
            <v>63</v>
          </cell>
          <cell r="C199">
            <v>8.211310722877195E-3</v>
          </cell>
          <cell r="D199">
            <v>0.80441176470588183</v>
          </cell>
          <cell r="E199">
            <v>6.6052749491379743E-3</v>
          </cell>
          <cell r="F199">
            <v>9300.3542938261235</v>
          </cell>
          <cell r="G199">
            <v>0.96499999999999997</v>
          </cell>
          <cell r="H199">
            <v>7.9239148475764923E-3</v>
          </cell>
          <cell r="I199">
            <v>9140.1575730748991</v>
          </cell>
          <cell r="J199">
            <v>0.94</v>
          </cell>
          <cell r="K199">
            <v>7.7186320795045631E-3</v>
          </cell>
          <cell r="L199">
            <v>9170.1568848143143</v>
          </cell>
          <cell r="M199">
            <v>0.92500000000000004</v>
          </cell>
          <cell r="N199">
            <v>7.5954624186614058E-3</v>
          </cell>
          <cell r="O199">
            <v>9171.8487103794068</v>
          </cell>
          <cell r="P199">
            <v>0.77625735294117593</v>
          </cell>
          <cell r="Q199">
            <v>6.3740903259181456E-3</v>
          </cell>
          <cell r="R199">
            <v>9321.8883399137612</v>
          </cell>
          <cell r="S199">
            <v>0.75614705882352884</v>
          </cell>
          <cell r="T199">
            <v>6.2089584521896959E-3</v>
          </cell>
          <cell r="U199">
            <v>9344.9307016891908</v>
          </cell>
          <cell r="V199">
            <v>0.74408088235294068</v>
          </cell>
          <cell r="W199">
            <v>6.1098793279526263E-3</v>
          </cell>
          <cell r="X199">
            <v>9346.5568776092769</v>
          </cell>
          <cell r="Y199">
            <v>0.90709999999999991</v>
          </cell>
          <cell r="Z199">
            <v>7.4484799567219031E-3</v>
          </cell>
          <cell r="AA199">
            <v>9195.9391608982951</v>
          </cell>
          <cell r="AB199">
            <v>0.892625</v>
          </cell>
          <cell r="AC199">
            <v>7.3296212340082561E-3</v>
          </cell>
          <cell r="AD199">
            <v>9197.5755803816082</v>
          </cell>
          <cell r="AE199">
            <v>0.86949999999999994</v>
          </cell>
          <cell r="AF199">
            <v>7.1397346735417207E-3</v>
          </cell>
          <cell r="AG199">
            <v>9225.4893848023294</v>
          </cell>
          <cell r="AH199">
            <v>0.72968191176470532</v>
          </cell>
          <cell r="AI199">
            <v>5.9916449063630558E-3</v>
          </cell>
          <cell r="AJ199">
            <v>9364.9964103544135</v>
          </cell>
          <cell r="AK199">
            <v>0.71803805147058775</v>
          </cell>
          <cell r="AL199">
            <v>5.8960335514742848E-3</v>
          </cell>
          <cell r="AM199">
            <v>9366.5685294236846</v>
          </cell>
          <cell r="AN199">
            <v>0.69943602941176419</v>
          </cell>
          <cell r="AO199">
            <v>5.7432865682754686E-3</v>
          </cell>
          <cell r="AP199">
            <v>9387.9789101913066</v>
          </cell>
          <cell r="AQ199">
            <v>0.83906749999999997</v>
          </cell>
          <cell r="AR199">
            <v>6.8898439599677603E-3</v>
          </cell>
          <cell r="AS199">
            <v>9249.4729765876509</v>
          </cell>
          <cell r="AT199">
            <v>0.67495576838235249</v>
          </cell>
          <cell r="AU199">
            <v>5.5422715383858278E-3</v>
          </cell>
          <cell r="AV199">
            <v>9406.6197056508008</v>
          </cell>
        </row>
        <row r="200">
          <cell r="B200">
            <v>64</v>
          </cell>
          <cell r="C200">
            <v>8.9595177128966256E-3</v>
          </cell>
          <cell r="D200">
            <v>0.80784313725490142</v>
          </cell>
          <cell r="E200">
            <v>7.2378848974772696E-3</v>
          </cell>
          <cell r="F200">
            <v>9238.9228965910061</v>
          </cell>
          <cell r="G200">
            <v>0.96499999999999997</v>
          </cell>
          <cell r="H200">
            <v>8.6459345929452442E-3</v>
          </cell>
          <cell r="I200">
            <v>9067.7317427724229</v>
          </cell>
          <cell r="J200">
            <v>0.94</v>
          </cell>
          <cell r="K200">
            <v>8.4219466501228284E-3</v>
          </cell>
          <cell r="L200">
            <v>9099.3758177090967</v>
          </cell>
          <cell r="M200">
            <v>0.92500000000000004</v>
          </cell>
          <cell r="N200">
            <v>8.2875538844293783E-3</v>
          </cell>
          <cell r="O200">
            <v>9102.1842781900723</v>
          </cell>
          <cell r="P200">
            <v>0.77956862745097988</v>
          </cell>
          <cell r="Q200">
            <v>6.9845589260655646E-3</v>
          </cell>
          <cell r="R200">
            <v>9262.4697816270273</v>
          </cell>
          <cell r="S200">
            <v>0.75937254901960727</v>
          </cell>
          <cell r="T200">
            <v>6.8036118036286326E-3</v>
          </cell>
          <cell r="U200">
            <v>9286.9084152238102</v>
          </cell>
          <cell r="V200">
            <v>0.74725490196078381</v>
          </cell>
          <cell r="W200">
            <v>6.6950435301664736E-3</v>
          </cell>
          <cell r="X200">
            <v>9289.4505429552391</v>
          </cell>
          <cell r="Y200">
            <v>0.90709999999999991</v>
          </cell>
          <cell r="Z200">
            <v>8.1271785173685288E-3</v>
          </cell>
          <cell r="AA200">
            <v>9127.4433923751094</v>
          </cell>
          <cell r="AB200">
            <v>0.892625</v>
          </cell>
          <cell r="AC200">
            <v>7.9974894984743503E-3</v>
          </cell>
          <cell r="AD200">
            <v>9130.1608351062478</v>
          </cell>
          <cell r="AE200">
            <v>0.86949999999999994</v>
          </cell>
          <cell r="AF200">
            <v>7.7903006513636158E-3</v>
          </cell>
          <cell r="AG200">
            <v>9159.621838361265</v>
          </cell>
          <cell r="AH200">
            <v>0.73279450980392102</v>
          </cell>
          <cell r="AI200">
            <v>6.5654853905016304E-3</v>
          </cell>
          <cell r="AJ200">
            <v>9308.884677314205</v>
          </cell>
          <cell r="AK200">
            <v>0.72110098039215642</v>
          </cell>
          <cell r="AL200">
            <v>6.4607170066106482E-3</v>
          </cell>
          <cell r="AM200">
            <v>9311.3429271120203</v>
          </cell>
          <cell r="AN200">
            <v>0.70241960784313673</v>
          </cell>
          <cell r="AO200">
            <v>6.2933409183564852E-3</v>
          </cell>
          <cell r="AP200">
            <v>9334.0610570131521</v>
          </cell>
          <cell r="AQ200">
            <v>0.83906749999999997</v>
          </cell>
          <cell r="AR200">
            <v>7.5176401285658888E-3</v>
          </cell>
          <cell r="AS200">
            <v>9185.7455510670243</v>
          </cell>
          <cell r="AT200">
            <v>0.67783492156862701</v>
          </cell>
          <cell r="AU200">
            <v>6.0730739862140089E-3</v>
          </cell>
          <cell r="AV200">
            <v>9354.4856649837529</v>
          </cell>
        </row>
        <row r="201">
          <cell r="B201">
            <v>65</v>
          </cell>
          <cell r="C201">
            <v>9.7922205619664637E-3</v>
          </cell>
          <cell r="D201">
            <v>0.81127450980392102</v>
          </cell>
          <cell r="E201">
            <v>7.9441789363012185E-3</v>
          </cell>
          <cell r="F201">
            <v>9172.0526360888143</v>
          </cell>
          <cell r="G201">
            <v>0.96499999999999997</v>
          </cell>
          <cell r="H201">
            <v>9.4494928422976365E-3</v>
          </cell>
          <cell r="I201">
            <v>8989.3327272180395</v>
          </cell>
          <cell r="J201">
            <v>0.94</v>
          </cell>
          <cell r="K201">
            <v>9.2046873282484749E-3</v>
          </cell>
          <cell r="L201">
            <v>9022.741360022932</v>
          </cell>
          <cell r="M201">
            <v>0.92500000000000004</v>
          </cell>
          <cell r="N201">
            <v>9.057804019818979E-3</v>
          </cell>
          <cell r="O201">
            <v>9026.7494355185663</v>
          </cell>
          <cell r="P201">
            <v>0.78287990196078372</v>
          </cell>
          <cell r="Q201">
            <v>7.6661326735306757E-3</v>
          </cell>
          <cell r="R201">
            <v>9197.7755156363528</v>
          </cell>
          <cell r="S201">
            <v>0.7625980392156857</v>
          </cell>
          <cell r="T201">
            <v>7.4675282001231448E-3</v>
          </cell>
          <cell r="U201">
            <v>9223.723895510775</v>
          </cell>
          <cell r="V201">
            <v>0.75042892156862695</v>
          </cell>
          <cell r="W201">
            <v>7.3483655160786277E-3</v>
          </cell>
          <cell r="X201">
            <v>9227.2572671988255</v>
          </cell>
          <cell r="Y201">
            <v>0.90709999999999991</v>
          </cell>
          <cell r="Z201">
            <v>8.8825232717597777E-3</v>
          </cell>
          <cell r="AA201">
            <v>9053.263030518101</v>
          </cell>
          <cell r="AB201">
            <v>0.892625</v>
          </cell>
          <cell r="AC201">
            <v>8.7407808791253143E-3</v>
          </cell>
          <cell r="AD201">
            <v>9057.1424697081038</v>
          </cell>
          <cell r="AE201">
            <v>0.86949999999999994</v>
          </cell>
          <cell r="AF201">
            <v>8.514335778629839E-3</v>
          </cell>
          <cell r="AG201">
            <v>9088.2656303876338</v>
          </cell>
          <cell r="AH201">
            <v>0.73590710784313662</v>
          </cell>
          <cell r="AI201">
            <v>7.2061647131188341E-3</v>
          </cell>
          <cell r="AJ201">
            <v>9247.7673309634338</v>
          </cell>
          <cell r="AK201">
            <v>0.72416390931372498</v>
          </cell>
          <cell r="AL201">
            <v>7.0911727230158752E-3</v>
          </cell>
          <cell r="AM201">
            <v>9251.184975508444</v>
          </cell>
          <cell r="AN201">
            <v>0.70540318627450926</v>
          </cell>
          <cell r="AO201">
            <v>6.9074635851139096E-3</v>
          </cell>
          <cell r="AP201">
            <v>9275.3186286286127</v>
          </cell>
          <cell r="AQ201">
            <v>0.83906749999999997</v>
          </cell>
          <cell r="AR201">
            <v>8.2163340263777963E-3</v>
          </cell>
          <cell r="AS201">
            <v>9116.6904217015272</v>
          </cell>
          <cell r="AT201">
            <v>0.68071407475490142</v>
          </cell>
          <cell r="AU201">
            <v>6.6657023596349224E-3</v>
          </cell>
          <cell r="AV201">
            <v>9297.6751814373274</v>
          </cell>
        </row>
        <row r="202">
          <cell r="B202">
            <v>66</v>
          </cell>
          <cell r="C202">
            <v>1.0793305218116911E-2</v>
          </cell>
          <cell r="D202">
            <v>0.81470588235294061</v>
          </cell>
          <cell r="E202">
            <v>8.7933692512305369E-3</v>
          </cell>
          <cell r="F202">
            <v>9099.1882087345512</v>
          </cell>
          <cell r="G202">
            <v>0.96499999999999997</v>
          </cell>
          <cell r="H202">
            <v>1.0415539535482819E-2</v>
          </cell>
          <cell r="I202">
            <v>8904.3880919551611</v>
          </cell>
          <cell r="J202">
            <v>0.94</v>
          </cell>
          <cell r="K202">
            <v>1.0145706905029896E-2</v>
          </cell>
          <cell r="L202">
            <v>8939.6898469602656</v>
          </cell>
          <cell r="M202">
            <v>0.92500000000000004</v>
          </cell>
          <cell r="N202">
            <v>9.9838073267581439E-3</v>
          </cell>
          <cell r="O202">
            <v>8944.9869081956276</v>
          </cell>
          <cell r="P202">
            <v>0.78619117647058767</v>
          </cell>
          <cell r="Q202">
            <v>8.4856013274374666E-3</v>
          </cell>
          <cell r="R202">
            <v>9127.2641482321324</v>
          </cell>
          <cell r="S202">
            <v>0.76582352941176413</v>
          </cell>
          <cell r="T202">
            <v>8.2657670961567044E-3</v>
          </cell>
          <cell r="U202">
            <v>9154.845477210898</v>
          </cell>
          <cell r="V202">
            <v>0.75360294117647009</v>
          </cell>
          <cell r="W202">
            <v>8.1338665573882467E-3</v>
          </cell>
          <cell r="X202">
            <v>9159.4520080885559</v>
          </cell>
          <cell r="Y202">
            <v>0.90709999999999991</v>
          </cell>
          <cell r="Z202">
            <v>9.7906071633538493E-3</v>
          </cell>
          <cell r="AA202">
            <v>8972.8472109641625</v>
          </cell>
          <cell r="AB202">
            <v>0.892625</v>
          </cell>
          <cell r="AC202">
            <v>9.6343740703216073E-3</v>
          </cell>
          <cell r="AD202">
            <v>8977.9759719893646</v>
          </cell>
          <cell r="AE202">
            <v>0.86949999999999994</v>
          </cell>
          <cell r="AF202">
            <v>9.3847788871526533E-3</v>
          </cell>
          <cell r="AG202">
            <v>9010.8850851651332</v>
          </cell>
          <cell r="AH202">
            <v>0.73901970588235233</v>
          </cell>
          <cell r="AI202">
            <v>7.9764652477912184E-3</v>
          </cell>
          <cell r="AJ202">
            <v>9181.1263963479123</v>
          </cell>
          <cell r="AK202">
            <v>0.72722683823529366</v>
          </cell>
          <cell r="AL202">
            <v>7.8491812278796581E-3</v>
          </cell>
          <cell r="AM202">
            <v>9185.5832249545438</v>
          </cell>
          <cell r="AN202">
            <v>0.7083867647058818</v>
          </cell>
          <cell r="AO202">
            <v>7.6458345639449504E-3</v>
          </cell>
          <cell r="AP202">
            <v>9211.2497029610313</v>
          </cell>
          <cell r="AQ202">
            <v>0.83906749999999997</v>
          </cell>
          <cell r="AR202">
            <v>9.0563116261023115E-3</v>
          </cell>
          <cell r="AS202">
            <v>9041.784647981749</v>
          </cell>
          <cell r="AT202">
            <v>0.68359322794117594</v>
          </cell>
          <cell r="AU202">
            <v>7.3782303542068777E-3</v>
          </cell>
          <cell r="AV202">
            <v>9235.6996460413011</v>
          </cell>
        </row>
        <row r="203">
          <cell r="B203">
            <v>67</v>
          </cell>
          <cell r="C203">
            <v>1.186720074408599E-2</v>
          </cell>
          <cell r="D203">
            <v>0.81813725490196021</v>
          </cell>
          <cell r="E203">
            <v>9.7089990401370112E-3</v>
          </cell>
          <cell r="F203">
            <v>9019.1756869287055</v>
          </cell>
          <cell r="G203">
            <v>0.96499999999999997</v>
          </cell>
          <cell r="H203">
            <v>1.145184871804298E-2</v>
          </cell>
          <cell r="I203">
            <v>8811.6440857441194</v>
          </cell>
          <cell r="J203">
            <v>0.94</v>
          </cell>
          <cell r="K203">
            <v>1.115516869944083E-2</v>
          </cell>
          <cell r="L203">
            <v>8848.9903739511356</v>
          </cell>
          <cell r="M203">
            <v>0.92500000000000004</v>
          </cell>
          <cell r="N203">
            <v>1.0977160688279542E-2</v>
          </cell>
          <cell r="O203">
            <v>8855.6818823638278</v>
          </cell>
          <cell r="P203">
            <v>0.78950245098039162</v>
          </cell>
          <cell r="Q203">
            <v>9.3691840737322174E-3</v>
          </cell>
          <cell r="R203">
            <v>9049.813823460021</v>
          </cell>
          <cell r="S203">
            <v>0.76904901960784255</v>
          </cell>
          <cell r="T203">
            <v>9.1264590977287903E-3</v>
          </cell>
          <cell r="U203">
            <v>9079.1736566949694</v>
          </cell>
          <cell r="V203">
            <v>0.75677696078431322</v>
          </cell>
          <cell r="W203">
            <v>8.9808241121267368E-3</v>
          </cell>
          <cell r="X203">
            <v>9084.9502477159622</v>
          </cell>
          <cell r="Y203">
            <v>0.90709999999999991</v>
          </cell>
          <cell r="Z203">
            <v>1.0764737794960401E-2</v>
          </cell>
          <cell r="AA203">
            <v>8884.9975887848159</v>
          </cell>
          <cell r="AB203">
            <v>0.892625</v>
          </cell>
          <cell r="AC203">
            <v>1.0592960064189758E-2</v>
          </cell>
          <cell r="AD203">
            <v>8891.4787930808598</v>
          </cell>
          <cell r="AE203">
            <v>0.86949999999999994</v>
          </cell>
          <cell r="AF203">
            <v>1.0318531046982767E-2</v>
          </cell>
          <cell r="AG203">
            <v>8926.3199210633175</v>
          </cell>
          <cell r="AH203">
            <v>0.74213230392156804</v>
          </cell>
          <cell r="AI203">
            <v>8.8070330293082821E-3</v>
          </cell>
          <cell r="AJ203">
            <v>9107.8934607118645</v>
          </cell>
          <cell r="AK203">
            <v>0.73028976715686234</v>
          </cell>
          <cell r="AL203">
            <v>8.6664952682023021E-3</v>
          </cell>
          <cell r="AM203">
            <v>9113.4839175381039</v>
          </cell>
          <cell r="AN203">
            <v>0.71137034313725445</v>
          </cell>
          <cell r="AO203">
            <v>8.441974665399133E-3</v>
          </cell>
          <cell r="AP203">
            <v>9140.8220116050034</v>
          </cell>
          <cell r="AQ203">
            <v>0.83906749999999997</v>
          </cell>
          <cell r="AR203">
            <v>9.9573824603383706E-3</v>
          </cell>
          <cell r="AS203">
            <v>8959.8994285535191</v>
          </cell>
          <cell r="AT203">
            <v>0.68647238112745046</v>
          </cell>
          <cell r="AU203">
            <v>8.1465055521101615E-3</v>
          </cell>
          <cell r="AV203">
            <v>9167.5565265705409</v>
          </cell>
        </row>
        <row r="204">
          <cell r="B204">
            <v>68</v>
          </cell>
          <cell r="C204">
            <v>1.3014805570691583E-2</v>
          </cell>
          <cell r="D204">
            <v>0.8215686274509798</v>
          </cell>
          <cell r="E204">
            <v>1.0692555949254451E-2</v>
          </cell>
          <cell r="F204">
            <v>8931.6085188414872</v>
          </cell>
          <cell r="G204">
            <v>0.96499999999999997</v>
          </cell>
          <cell r="H204">
            <v>1.2559287375717378E-2</v>
          </cell>
          <cell r="I204">
            <v>8710.7344707169395</v>
          </cell>
          <cell r="J204">
            <v>0.94</v>
          </cell>
          <cell r="K204">
            <v>1.2233917236450087E-2</v>
          </cell>
          <cell r="L204">
            <v>8750.2783935099833</v>
          </cell>
          <cell r="M204">
            <v>0.92500000000000004</v>
          </cell>
          <cell r="N204">
            <v>1.2038695152889715E-2</v>
          </cell>
          <cell r="O204">
            <v>8758.4716393368344</v>
          </cell>
          <cell r="P204">
            <v>0.79281372549019546</v>
          </cell>
          <cell r="Q204">
            <v>1.0318316491030544E-2</v>
          </cell>
          <cell r="R204">
            <v>8965.0244519150183</v>
          </cell>
          <cell r="S204">
            <v>0.77227450980392098</v>
          </cell>
          <cell r="T204">
            <v>1.0051002592299182E-2</v>
          </cell>
          <cell r="U204">
            <v>8996.3129496759666</v>
          </cell>
          <cell r="V204">
            <v>0.75995098039215636</v>
          </cell>
          <cell r="W204">
            <v>9.8906142530603668E-3</v>
          </cell>
          <cell r="X204">
            <v>9003.3599074738031</v>
          </cell>
          <cell r="Y204">
            <v>0.90709999999999991</v>
          </cell>
          <cell r="Z204">
            <v>1.1805730133174335E-2</v>
          </cell>
          <cell r="AA204">
            <v>8789.3529194326911</v>
          </cell>
          <cell r="AB204">
            <v>0.892625</v>
          </cell>
          <cell r="AC204">
            <v>1.1617340822538574E-2</v>
          </cell>
          <cell r="AD204">
            <v>8797.2917133141636</v>
          </cell>
          <cell r="AE204">
            <v>0.86949999999999994</v>
          </cell>
          <cell r="AF204">
            <v>1.131637344371633E-2</v>
          </cell>
          <cell r="AG204">
            <v>8834.213411822524</v>
          </cell>
          <cell r="AH204">
            <v>0.74524490196078375</v>
          </cell>
          <cell r="AI204">
            <v>9.6992175015687115E-3</v>
          </cell>
          <cell r="AJ204">
            <v>9027.6799421759533</v>
          </cell>
          <cell r="AK204">
            <v>0.73335269607843079</v>
          </cell>
          <cell r="AL204">
            <v>9.5444427542032521E-3</v>
          </cell>
          <cell r="AM204">
            <v>9034.501952289922</v>
          </cell>
          <cell r="AN204">
            <v>0.71435392156862698</v>
          </cell>
          <cell r="AO204">
            <v>9.2971773978767457E-3</v>
          </cell>
          <cell r="AP204">
            <v>9063.6554237621112</v>
          </cell>
          <cell r="AQ204">
            <v>0.83906749999999997</v>
          </cell>
          <cell r="AR204">
            <v>1.0920300373186261E-2</v>
          </cell>
          <cell r="AS204">
            <v>8870.6822831372447</v>
          </cell>
          <cell r="AT204">
            <v>0.68935153431372498</v>
          </cell>
          <cell r="AU204">
            <v>8.9717761889510587E-3</v>
          </cell>
          <cell r="AV204">
            <v>9092.8729764275504</v>
          </cell>
        </row>
        <row r="205">
          <cell r="B205">
            <v>69</v>
          </cell>
          <cell r="C205">
            <v>1.4309594770435924E-2</v>
          </cell>
          <cell r="D205">
            <v>0.8249999999999994</v>
          </cell>
          <cell r="E205">
            <v>1.1805415685609628E-2</v>
          </cell>
          <cell r="F205">
            <v>8836.1067950369379</v>
          </cell>
          <cell r="G205">
            <v>0.96499999999999997</v>
          </cell>
          <cell r="H205">
            <v>1.3808758953470666E-2</v>
          </cell>
          <cell r="I205">
            <v>8601.3338532456382</v>
          </cell>
          <cell r="J205">
            <v>0.94</v>
          </cell>
          <cell r="K205">
            <v>1.3451019084209767E-2</v>
          </cell>
          <cell r="L205">
            <v>8643.2282118478852</v>
          </cell>
          <cell r="M205">
            <v>0.92500000000000004</v>
          </cell>
          <cell r="N205">
            <v>1.3236375162653229E-2</v>
          </cell>
          <cell r="O205">
            <v>8653.0310692656276</v>
          </cell>
          <cell r="P205">
            <v>0.79612499999999942</v>
          </cell>
          <cell r="Q205">
            <v>1.1392226136613292E-2</v>
          </cell>
          <cell r="R205">
            <v>8872.5204922703324</v>
          </cell>
          <cell r="S205">
            <v>0.77549999999999941</v>
          </cell>
          <cell r="T205">
            <v>1.109709074447305E-2</v>
          </cell>
          <cell r="U205">
            <v>8905.8909848976382</v>
          </cell>
          <cell r="V205">
            <v>0.7631249999999995</v>
          </cell>
          <cell r="W205">
            <v>1.0920009509188908E-2</v>
          </cell>
          <cell r="X205">
            <v>8914.3111476475096</v>
          </cell>
          <cell r="Y205">
            <v>0.90709999999999991</v>
          </cell>
          <cell r="Z205">
            <v>1.2980233416262425E-2</v>
          </cell>
          <cell r="AA205">
            <v>8685.5881908206411</v>
          </cell>
          <cell r="AB205">
            <v>0.892625</v>
          </cell>
          <cell r="AC205">
            <v>1.2773102031960366E-2</v>
          </cell>
          <cell r="AD205">
            <v>8695.0905771652979</v>
          </cell>
          <cell r="AE205">
            <v>0.86949999999999994</v>
          </cell>
          <cell r="AF205">
            <v>1.2442192652894035E-2</v>
          </cell>
          <cell r="AG205">
            <v>8734.2421537728533</v>
          </cell>
          <cell r="AH205">
            <v>0.74835749999999945</v>
          </cell>
          <cell r="AI205">
            <v>1.0708692568416493E-2</v>
          </cell>
          <cell r="AJ205">
            <v>8940.1185108822392</v>
          </cell>
          <cell r="AK205">
            <v>0.73641562499999946</v>
          </cell>
          <cell r="AL205">
            <v>1.0537809176367294E-2</v>
          </cell>
          <cell r="AM205">
            <v>8948.272665593553</v>
          </cell>
          <cell r="AN205">
            <v>0.71733749999999952</v>
          </cell>
          <cell r="AO205">
            <v>1.0264808938637572E-2</v>
          </cell>
          <cell r="AP205">
            <v>8979.3890114141668</v>
          </cell>
          <cell r="AQ205">
            <v>0.83906749999999997</v>
          </cell>
          <cell r="AR205">
            <v>1.2006715910042744E-2</v>
          </cell>
          <cell r="AS205">
            <v>8773.8117680902851</v>
          </cell>
          <cell r="AT205">
            <v>0.6922306874999995</v>
          </cell>
          <cell r="AU205">
            <v>9.9055406257852561E-3</v>
          </cell>
          <cell r="AV205">
            <v>9011.2937551684809</v>
          </cell>
        </row>
        <row r="206">
          <cell r="B206">
            <v>70</v>
          </cell>
          <cell r="C206">
            <v>1.577285669926334E-2</v>
          </cell>
          <cell r="D206">
            <v>0.828431372549019</v>
          </cell>
          <cell r="E206">
            <v>1.3066729324389717E-2</v>
          </cell>
          <cell r="F206">
            <v>8731.7928812790869</v>
          </cell>
          <cell r="G206">
            <v>0.96499999999999997</v>
          </cell>
          <cell r="H206">
            <v>1.5220806714789122E-2</v>
          </cell>
          <cell r="I206">
            <v>8482.5601073878424</v>
          </cell>
          <cell r="J206">
            <v>0.95</v>
          </cell>
          <cell r="K206">
            <v>1.4984213864300173E-2</v>
          </cell>
          <cell r="L206">
            <v>8526.967984221139</v>
          </cell>
          <cell r="M206">
            <v>0.92500000000000004</v>
          </cell>
          <cell r="N206">
            <v>1.4589892446818591E-2</v>
          </cell>
          <cell r="O206">
            <v>8538.4963037387333</v>
          </cell>
          <cell r="P206">
            <v>0.79943627450980326</v>
          </cell>
          <cell r="Q206">
            <v>1.2609393798036076E-2</v>
          </cell>
          <cell r="R206">
            <v>8771.4427324206536</v>
          </cell>
          <cell r="S206">
            <v>0.78700980392156805</v>
          </cell>
          <cell r="T206">
            <v>1.2413392858170232E-2</v>
          </cell>
          <cell r="U206">
            <v>8807.0615044778442</v>
          </cell>
          <cell r="V206">
            <v>0.76629901960784264</v>
          </cell>
          <cell r="W206">
            <v>1.208672462506049E-2</v>
          </cell>
          <cell r="X206">
            <v>8816.9667851473296</v>
          </cell>
          <cell r="Y206">
            <v>0.91674999999999995</v>
          </cell>
          <cell r="Z206">
            <v>1.4459766379049666E-2</v>
          </cell>
          <cell r="AA206">
            <v>8572.8472287462573</v>
          </cell>
          <cell r="AB206">
            <v>0.892625</v>
          </cell>
          <cell r="AC206">
            <v>1.4079246211179938E-2</v>
          </cell>
          <cell r="AD206">
            <v>8584.0272980460286</v>
          </cell>
          <cell r="AE206">
            <v>0.87875000000000003</v>
          </cell>
          <cell r="AF206">
            <v>1.386039782447766E-2</v>
          </cell>
          <cell r="AG206">
            <v>8625.5690302185831</v>
          </cell>
          <cell r="AH206">
            <v>0.75946446078431307</v>
          </cell>
          <cell r="AI206">
            <v>1.1978924108134273E-2</v>
          </cell>
          <cell r="AJ206">
            <v>8844.3815302239927</v>
          </cell>
          <cell r="AK206">
            <v>0.73947855392156803</v>
          </cell>
          <cell r="AL206">
            <v>1.1663689263183371E-2</v>
          </cell>
          <cell r="AM206">
            <v>8853.9774757854248</v>
          </cell>
          <cell r="AN206">
            <v>0.72798406862745046</v>
          </cell>
          <cell r="AO206">
            <v>1.1482388393807465E-2</v>
          </cell>
          <cell r="AP206">
            <v>8887.2172988262992</v>
          </cell>
          <cell r="AQ206">
            <v>0.84799374999999999</v>
          </cell>
          <cell r="AR206">
            <v>1.3375283900620942E-2</v>
          </cell>
          <cell r="AS206">
            <v>8668.4671027426357</v>
          </cell>
          <cell r="AT206">
            <v>0.70250462622548959</v>
          </cell>
          <cell r="AU206">
            <v>1.1080504800024203E-2</v>
          </cell>
          <cell r="AV206">
            <v>8922.0320187857742</v>
          </cell>
        </row>
        <row r="207">
          <cell r="B207">
            <v>71</v>
          </cell>
          <cell r="C207">
            <v>1.7452134420815391E-2</v>
          </cell>
          <cell r="D207">
            <v>0.83186274509803859</v>
          </cell>
          <cell r="E207">
            <v>1.4517780447119459E-2</v>
          </cell>
          <cell r="F207">
            <v>8617.6969071827807</v>
          </cell>
          <cell r="G207">
            <v>0.96499999999999997</v>
          </cell>
          <cell r="H207">
            <v>1.6841309716086852E-2</v>
          </cell>
          <cell r="I207">
            <v>8353.4486995467123</v>
          </cell>
          <cell r="J207">
            <v>0.95</v>
          </cell>
          <cell r="K207">
            <v>1.657952769977462E-2</v>
          </cell>
          <cell r="L207">
            <v>8399.1980723315282</v>
          </cell>
          <cell r="M207">
            <v>0.92500000000000004</v>
          </cell>
          <cell r="N207">
            <v>1.6143224339254237E-2</v>
          </cell>
          <cell r="O207">
            <v>8413.9205610096269</v>
          </cell>
          <cell r="P207">
            <v>0.80274754901960721</v>
          </cell>
          <cell r="Q207">
            <v>1.4009658131470277E-2</v>
          </cell>
          <cell r="R207">
            <v>8660.8401568306399</v>
          </cell>
          <cell r="S207">
            <v>0.7902696078431366</v>
          </cell>
          <cell r="T207">
            <v>1.3791891424763485E-2</v>
          </cell>
          <cell r="U207">
            <v>8697.7359900966931</v>
          </cell>
          <cell r="V207">
            <v>0.76947303921568577</v>
          </cell>
          <cell r="W207">
            <v>1.3428946913585501E-2</v>
          </cell>
          <cell r="X207">
            <v>8710.3985355869499</v>
          </cell>
          <cell r="Y207">
            <v>0.91674999999999995</v>
          </cell>
          <cell r="Z207">
            <v>1.5999244230282508E-2</v>
          </cell>
          <cell r="AA207">
            <v>8448.8858606153026</v>
          </cell>
          <cell r="AB207">
            <v>0.892625</v>
          </cell>
          <cell r="AC207">
            <v>1.5578211487380337E-2</v>
          </cell>
          <cell r="AD207">
            <v>8463.1706642333484</v>
          </cell>
          <cell r="AE207">
            <v>0.87875000000000003</v>
          </cell>
          <cell r="AF207">
            <v>1.5336063122291525E-2</v>
          </cell>
          <cell r="AG207">
            <v>8506.015211997259</v>
          </cell>
          <cell r="AH207">
            <v>0.76261017156862676</v>
          </cell>
          <cell r="AI207">
            <v>1.3309175224896762E-2</v>
          </cell>
          <cell r="AJ207">
            <v>8738.4353550900541</v>
          </cell>
          <cell r="AK207">
            <v>0.7425414828431367</v>
          </cell>
          <cell r="AL207">
            <v>1.2958933771610007E-2</v>
          </cell>
          <cell r="AM207">
            <v>8750.7074337646391</v>
          </cell>
          <cell r="AN207">
            <v>0.73099938725490143</v>
          </cell>
          <cell r="AO207">
            <v>1.2757499567906224E-2</v>
          </cell>
          <cell r="AP207">
            <v>8785.1708180610112</v>
          </cell>
          <cell r="AQ207">
            <v>0.84799374999999999</v>
          </cell>
          <cell r="AR207">
            <v>1.4799300913011321E-2</v>
          </cell>
          <cell r="AS207">
            <v>8552.5238942602591</v>
          </cell>
          <cell r="AT207">
            <v>0.70541440870097982</v>
          </cell>
          <cell r="AU207">
            <v>1.2310987083029506E-2</v>
          </cell>
          <cell r="AV207">
            <v>8823.1714001756482</v>
          </cell>
        </row>
        <row r="208">
          <cell r="B208">
            <v>72</v>
          </cell>
          <cell r="C208">
            <v>1.9392409861987613E-2</v>
          </cell>
          <cell r="D208">
            <v>0.83529411764705819</v>
          </cell>
          <cell r="E208">
            <v>1.6198365884719051E-2</v>
          </cell>
          <cell r="F208">
            <v>8492.5870755244796</v>
          </cell>
          <cell r="G208">
            <v>0.96499999999999997</v>
          </cell>
          <cell r="H208">
            <v>1.8713675516818046E-2</v>
          </cell>
          <cell r="I208">
            <v>8212.7656828002036</v>
          </cell>
          <cell r="J208">
            <v>0.95</v>
          </cell>
          <cell r="K208">
            <v>1.8422789368888231E-2</v>
          </cell>
          <cell r="L208">
            <v>8259.9433352354135</v>
          </cell>
          <cell r="M208">
            <v>0.92500000000000004</v>
          </cell>
          <cell r="N208">
            <v>1.7937979122338542E-2</v>
          </cell>
          <cell r="O208">
            <v>8278.0927538205851</v>
          </cell>
          <cell r="P208">
            <v>0.80605882352941116</v>
          </cell>
          <cell r="Q208">
            <v>1.5631423078753887E-2</v>
          </cell>
          <cell r="R208">
            <v>8539.5047471021335</v>
          </cell>
          <cell r="S208">
            <v>0.79352941176470526</v>
          </cell>
          <cell r="T208">
            <v>1.5388447590483099E-2</v>
          </cell>
          <cell r="U208">
            <v>8577.7777596800224</v>
          </cell>
          <cell r="V208">
            <v>0.77264705882352891</v>
          </cell>
          <cell r="W208">
            <v>1.4983488443365126E-2</v>
          </cell>
          <cell r="X208">
            <v>8593.42705605638</v>
          </cell>
          <cell r="Y208">
            <v>0.91674999999999995</v>
          </cell>
          <cell r="Z208">
            <v>1.7777991740977144E-2</v>
          </cell>
          <cell r="AA208">
            <v>8313.7100722575378</v>
          </cell>
          <cell r="AB208">
            <v>0.892625</v>
          </cell>
          <cell r="AC208">
            <v>1.7310149853056692E-2</v>
          </cell>
          <cell r="AD208">
            <v>8331.3296017721277</v>
          </cell>
          <cell r="AE208">
            <v>0.87875000000000003</v>
          </cell>
          <cell r="AF208">
            <v>1.7041080166221616E-2</v>
          </cell>
          <cell r="AG208">
            <v>8375.5664257868975</v>
          </cell>
          <cell r="AH208">
            <v>0.76575588235294056</v>
          </cell>
          <cell r="AI208">
            <v>1.4849851924816191E-2</v>
          </cell>
          <cell r="AJ208">
            <v>8622.1339877577284</v>
          </cell>
          <cell r="AK208">
            <v>0.74560441176470538</v>
          </cell>
          <cell r="AL208">
            <v>1.4459066347847346E-2</v>
          </cell>
          <cell r="AM208">
            <v>8637.3075956757475</v>
          </cell>
          <cell r="AN208">
            <v>0.7340147058823524</v>
          </cell>
          <cell r="AO208">
            <v>1.4234314021196867E-2</v>
          </cell>
          <cell r="AP208">
            <v>8673.0940051456164</v>
          </cell>
          <cell r="AQ208">
            <v>0.84799374999999999</v>
          </cell>
          <cell r="AR208">
            <v>1.6444642360403858E-2</v>
          </cell>
          <cell r="AS208">
            <v>8425.952519583383</v>
          </cell>
          <cell r="AT208">
            <v>0.70832419117647005</v>
          </cell>
          <cell r="AU208">
            <v>1.3736113030454977E-2</v>
          </cell>
          <cell r="AV208">
            <v>8714.5494510367316</v>
          </cell>
        </row>
        <row r="209">
          <cell r="B209">
            <v>73</v>
          </cell>
          <cell r="C209">
            <v>2.1635512763680132E-2</v>
          </cell>
          <cell r="D209">
            <v>0.83872549019607778</v>
          </cell>
          <cell r="E209">
            <v>1.8146256048361117E-2</v>
          </cell>
          <cell r="F209">
            <v>8355.0210427672992</v>
          </cell>
          <cell r="G209">
            <v>0.96499999999999997</v>
          </cell>
          <cell r="H209">
            <v>2.0878269816951327E-2</v>
          </cell>
          <cell r="I209">
            <v>8059.0746507166223</v>
          </cell>
          <cell r="J209">
            <v>0.95</v>
          </cell>
          <cell r="K209">
            <v>2.0553737125496123E-2</v>
          </cell>
          <cell r="L209">
            <v>8107.7721389714197</v>
          </cell>
          <cell r="M209">
            <v>0.92500000000000004</v>
          </cell>
          <cell r="N209">
            <v>2.0012849306404124E-2</v>
          </cell>
          <cell r="O209">
            <v>8129.60049882977</v>
          </cell>
          <cell r="P209">
            <v>0.809370098039215</v>
          </cell>
          <cell r="Q209">
            <v>1.7511137086668477E-2</v>
          </cell>
          <cell r="R209">
            <v>8406.0201355171521</v>
          </cell>
          <cell r="S209">
            <v>0.79678921568627381</v>
          </cell>
          <cell r="T209">
            <v>1.7238943245943057E-2</v>
          </cell>
          <cell r="U209">
            <v>8445.7790761823744</v>
          </cell>
          <cell r="V209">
            <v>0.77582107843137194</v>
          </cell>
          <cell r="W209">
            <v>1.6785286844734033E-2</v>
          </cell>
          <cell r="X209">
            <v>8464.6675410730586</v>
          </cell>
          <cell r="Y209">
            <v>0.91674999999999995</v>
          </cell>
          <cell r="Z209">
            <v>1.9834356326103759E-2</v>
          </cell>
          <cell r="AA209">
            <v>8165.9090032560644</v>
          </cell>
          <cell r="AB209">
            <v>0.892625</v>
          </cell>
          <cell r="AC209">
            <v>1.9312399580679977E-2</v>
          </cell>
          <cell r="AD209">
            <v>8187.1130378902453</v>
          </cell>
          <cell r="AE209">
            <v>0.87875000000000003</v>
          </cell>
          <cell r="AF209">
            <v>1.9012206841083918E-2</v>
          </cell>
          <cell r="AG209">
            <v>8232.8377268875483</v>
          </cell>
          <cell r="AH209">
            <v>0.76890159313725426</v>
          </cell>
          <cell r="AI209">
            <v>1.6635580232335051E-2</v>
          </cell>
          <cell r="AJ209">
            <v>8494.0965747636019</v>
          </cell>
          <cell r="AK209">
            <v>0.74866734068627394</v>
          </cell>
          <cell r="AL209">
            <v>1.6197801805168343E-2</v>
          </cell>
          <cell r="AM209">
            <v>8512.4201920831056</v>
          </cell>
          <cell r="AN209">
            <v>0.73703002450980326</v>
          </cell>
          <cell r="AO209">
            <v>1.5946022502497329E-2</v>
          </cell>
          <cell r="AP209">
            <v>8549.6384615410134</v>
          </cell>
          <cell r="AQ209">
            <v>0.84799374999999999</v>
          </cell>
          <cell r="AR209">
            <v>1.834677960164598E-2</v>
          </cell>
          <cell r="AS209">
            <v>8287.3907438530896</v>
          </cell>
          <cell r="AT209">
            <v>0.71123397365196017</v>
          </cell>
          <cell r="AU209">
            <v>1.5387911714909924E-2</v>
          </cell>
          <cell r="AV209">
            <v>8594.8454147678021</v>
          </cell>
        </row>
        <row r="210">
          <cell r="B210">
            <v>74</v>
          </cell>
          <cell r="C210">
            <v>2.4310706422013825E-2</v>
          </cell>
          <cell r="D210">
            <v>0.84215686274509738</v>
          </cell>
          <cell r="E210">
            <v>2.0473428251480255E-2</v>
          </cell>
          <cell r="F210">
            <v>8203.4086916357992</v>
          </cell>
          <cell r="G210">
            <v>0.96499999999999997</v>
          </cell>
          <cell r="H210">
            <v>2.345983169724334E-2</v>
          </cell>
          <cell r="I210">
            <v>7890.8151156840086</v>
          </cell>
          <cell r="J210">
            <v>0.95</v>
          </cell>
          <cell r="K210">
            <v>2.3095171100913133E-2</v>
          </cell>
          <cell r="L210">
            <v>7941.1271217535796</v>
          </cell>
          <cell r="M210">
            <v>0.92500000000000004</v>
          </cell>
          <cell r="N210">
            <v>2.2487403440362787E-2</v>
          </cell>
          <cell r="O210">
            <v>7966.9040291254223</v>
          </cell>
          <cell r="P210">
            <v>0.81268137254901895</v>
          </cell>
          <cell r="Q210">
            <v>1.9756858262678444E-2</v>
          </cell>
          <cell r="R210">
            <v>8258.8211645708161</v>
          </cell>
          <cell r="S210">
            <v>0.80004901960784247</v>
          </cell>
          <cell r="T210">
            <v>1.9449756838906242E-2</v>
          </cell>
          <cell r="U210">
            <v>8300.1827700202921</v>
          </cell>
          <cell r="V210">
            <v>0.77899509803921507</v>
          </cell>
          <cell r="W210">
            <v>1.8937921132619235E-2</v>
          </cell>
          <cell r="X210">
            <v>8322.5856683508373</v>
          </cell>
          <cell r="Y210">
            <v>0.91674999999999995</v>
          </cell>
          <cell r="Z210">
            <v>2.2286840112381173E-2</v>
          </cell>
          <cell r="AA210">
            <v>8003.943454358945</v>
          </cell>
          <cell r="AB210">
            <v>0.892625</v>
          </cell>
          <cell r="AC210">
            <v>2.1700344319950091E-2</v>
          </cell>
          <cell r="AD210">
            <v>8029.000239490314</v>
          </cell>
          <cell r="AE210">
            <v>0.87875000000000003</v>
          </cell>
          <cell r="AF210">
            <v>2.1363033268344649E-2</v>
          </cell>
          <cell r="AG210">
            <v>8076.3133131348832</v>
          </cell>
          <cell r="AH210">
            <v>0.77204730392156795</v>
          </cell>
          <cell r="AI210">
            <v>1.8769015349544522E-2</v>
          </cell>
          <cell r="AJ210">
            <v>8352.7923496929197</v>
          </cell>
          <cell r="AK210">
            <v>0.75173026960784262</v>
          </cell>
          <cell r="AL210">
            <v>1.8275093892977563E-2</v>
          </cell>
          <cell r="AM210">
            <v>8374.5376969294302</v>
          </cell>
          <cell r="AN210">
            <v>0.74004534313725434</v>
          </cell>
          <cell r="AO210">
            <v>1.7991025075988272E-2</v>
          </cell>
          <cell r="AP210">
            <v>8413.3057342450629</v>
          </cell>
          <cell r="AQ210">
            <v>0.84799374999999999</v>
          </cell>
          <cell r="AR210">
            <v>2.0615327103952585E-2</v>
          </cell>
          <cell r="AS210">
            <v>8135.3438124028962</v>
          </cell>
          <cell r="AT210">
            <v>0.7141437561274504</v>
          </cell>
          <cell r="AU210">
            <v>1.7361339198328683E-2</v>
          </cell>
          <cell r="AV210">
            <v>8462.5886923220569</v>
          </cell>
        </row>
        <row r="211">
          <cell r="B211">
            <v>75</v>
          </cell>
          <cell r="C211">
            <v>2.7403876314959386E-2</v>
          </cell>
          <cell r="D211">
            <v>0.84558823529411697</v>
          </cell>
          <cell r="E211">
            <v>2.3172395413384755E-2</v>
          </cell>
          <cell r="F211">
            <v>8035.4567923700242</v>
          </cell>
          <cell r="G211">
            <v>0.96499999999999997</v>
          </cell>
          <cell r="H211">
            <v>2.6444740643935805E-2</v>
          </cell>
          <cell r="I211">
            <v>7705.6979211159978</v>
          </cell>
          <cell r="J211">
            <v>0.95</v>
          </cell>
          <cell r="K211">
            <v>2.6033682499211414E-2</v>
          </cell>
          <cell r="L211">
            <v>7757.7254321425789</v>
          </cell>
          <cell r="M211">
            <v>0.92500000000000004</v>
          </cell>
          <cell r="N211">
            <v>2.5348585591337434E-2</v>
          </cell>
          <cell r="O211">
            <v>7787.7490440518268</v>
          </cell>
          <cell r="P211">
            <v>0.81599264705882291</v>
          </cell>
          <cell r="Q211">
            <v>2.2361361573916289E-2</v>
          </cell>
          <cell r="R211">
            <v>8095.6528054055816</v>
          </cell>
          <cell r="S211">
            <v>0.80330882352941113</v>
          </cell>
          <cell r="T211">
            <v>2.2013775642715519E-2</v>
          </cell>
          <cell r="U211">
            <v>8138.7462334249176</v>
          </cell>
          <cell r="V211">
            <v>0.78216911764705821</v>
          </cell>
          <cell r="W211">
            <v>2.1434465757380901E-2</v>
          </cell>
          <cell r="X211">
            <v>8164.9731973441412</v>
          </cell>
          <cell r="Y211">
            <v>0.91674999999999995</v>
          </cell>
          <cell r="Z211">
            <v>2.5122503611739015E-2</v>
          </cell>
          <cell r="AA211">
            <v>7825.5608463231074</v>
          </cell>
          <cell r="AB211">
            <v>0.892625</v>
          </cell>
          <cell r="AC211">
            <v>2.4461385095640623E-2</v>
          </cell>
          <cell r="AD211">
            <v>7854.7681697484131</v>
          </cell>
          <cell r="AE211">
            <v>0.87875000000000003</v>
          </cell>
          <cell r="AF211">
            <v>2.408115631177056E-2</v>
          </cell>
          <cell r="AG211">
            <v>7903.7787631408082</v>
          </cell>
          <cell r="AH211">
            <v>0.77519301470588176</v>
          </cell>
          <cell r="AI211">
            <v>2.1243293495220476E-2</v>
          </cell>
          <cell r="AJ211">
            <v>8196.0186618699754</v>
          </cell>
          <cell r="AK211">
            <v>0.75479319852941118</v>
          </cell>
          <cell r="AL211">
            <v>2.0684259455872569E-2</v>
          </cell>
          <cell r="AM211">
            <v>8221.4922342077643</v>
          </cell>
          <cell r="AN211">
            <v>0.74306066176470531</v>
          </cell>
          <cell r="AO211">
            <v>2.0362742469511856E-2</v>
          </cell>
          <cell r="AP211">
            <v>8261.9417398083042</v>
          </cell>
          <cell r="AQ211">
            <v>0.84799374999999999</v>
          </cell>
          <cell r="AR211">
            <v>2.323831584085859E-2</v>
          </cell>
          <cell r="AS211">
            <v>7967.6310386070936</v>
          </cell>
          <cell r="AT211">
            <v>0.71705353860294063</v>
          </cell>
          <cell r="AU211">
            <v>1.9650046483078939E-2</v>
          </cell>
          <cell r="AV211">
            <v>8315.6668195387119</v>
          </cell>
        </row>
        <row r="212">
          <cell r="B212">
            <v>76</v>
          </cell>
          <cell r="C212">
            <v>3.096664431929666E-2</v>
          </cell>
          <cell r="D212">
            <v>0.84901960784313657</v>
          </cell>
          <cell r="E212">
            <v>2.6291288216187144E-2</v>
          </cell>
          <cell r="F212">
            <v>7849.2560102500574</v>
          </cell>
          <cell r="G212">
            <v>0.96499999999999997</v>
          </cell>
          <cell r="H212">
            <v>2.9882811768121277E-2</v>
          </cell>
          <cell r="I212">
            <v>7501.9227381115707</v>
          </cell>
          <cell r="J212">
            <v>0.95</v>
          </cell>
          <cell r="K212">
            <v>2.9418312103331824E-2</v>
          </cell>
          <cell r="L212">
            <v>7555.763271326121</v>
          </cell>
          <cell r="M212">
            <v>0.92500000000000004</v>
          </cell>
          <cell r="N212">
            <v>2.8644145995349413E-2</v>
          </cell>
          <cell r="O212">
            <v>7590.3406208448223</v>
          </cell>
          <cell r="P212">
            <v>0.81930392156862675</v>
          </cell>
          <cell r="Q212">
            <v>2.5371093128620591E-2</v>
          </cell>
          <cell r="R212">
            <v>7914.6229858470169</v>
          </cell>
          <cell r="S212">
            <v>0.80656862745097968</v>
          </cell>
          <cell r="T212">
            <v>2.4976723805377785E-2</v>
          </cell>
          <cell r="U212">
            <v>7959.5816998293049</v>
          </cell>
          <cell r="V212">
            <v>0.78534313725490135</v>
          </cell>
          <cell r="W212">
            <v>2.4319441599973107E-2</v>
          </cell>
          <cell r="X212">
            <v>7989.961358935735</v>
          </cell>
          <cell r="Y212">
            <v>0.91674999999999995</v>
          </cell>
          <cell r="Z212">
            <v>2.8388671179715212E-2</v>
          </cell>
          <cell r="AA212">
            <v>7628.9631656974716</v>
          </cell>
          <cell r="AB212">
            <v>0.892625</v>
          </cell>
          <cell r="AC212">
            <v>2.764160088551218E-2</v>
          </cell>
          <cell r="AD212">
            <v>7662.6296607112163</v>
          </cell>
          <cell r="AE212">
            <v>0.87875000000000003</v>
          </cell>
          <cell r="AF212">
            <v>2.7211938695581941E-2</v>
          </cell>
          <cell r="AG212">
            <v>7713.4466312919621</v>
          </cell>
          <cell r="AH212">
            <v>0.77833872549019534</v>
          </cell>
          <cell r="AI212">
            <v>2.4102538472189561E-2</v>
          </cell>
          <cell r="AJ212">
            <v>8021.9082319435674</v>
          </cell>
          <cell r="AK212">
            <v>0.75785612745097974</v>
          </cell>
          <cell r="AL212">
            <v>2.3468261143974049E-2</v>
          </cell>
          <cell r="AM212">
            <v>8051.4367557209689</v>
          </cell>
          <cell r="AN212">
            <v>0.74607598039215628</v>
          </cell>
          <cell r="AO212">
            <v>2.3103469519974454E-2</v>
          </cell>
          <cell r="AP212">
            <v>8093.7059478624769</v>
          </cell>
          <cell r="AQ212">
            <v>0.84799374999999999</v>
          </cell>
          <cell r="AR212">
            <v>2.6259520841236571E-2</v>
          </cell>
          <cell r="AS212">
            <v>7782.4767120285142</v>
          </cell>
          <cell r="AT212">
            <v>0.71996332107843075</v>
          </cell>
          <cell r="AU212">
            <v>2.2294848086775346E-2</v>
          </cell>
          <cell r="AV212">
            <v>8152.2635799969794</v>
          </cell>
        </row>
        <row r="213">
          <cell r="B213">
            <v>77</v>
          </cell>
          <cell r="C213">
            <v>3.5093609205793193E-2</v>
          </cell>
          <cell r="D213">
            <v>0.85245098039215617</v>
          </cell>
          <cell r="E213">
            <v>2.9915581572977603E-2</v>
          </cell>
          <cell r="F213">
            <v>7642.8889582019347</v>
          </cell>
          <cell r="G213">
            <v>0.96499999999999997</v>
          </cell>
          <cell r="H213">
            <v>3.3865332883590428E-2</v>
          </cell>
          <cell r="I213">
            <v>7277.7441930295936</v>
          </cell>
          <cell r="J213">
            <v>0.95</v>
          </cell>
          <cell r="K213">
            <v>3.3338928745503531E-2</v>
          </cell>
          <cell r="L213">
            <v>7333.4854692313584</v>
          </cell>
          <cell r="M213">
            <v>0.92500000000000004</v>
          </cell>
          <cell r="N213">
            <v>3.2461588515358707E-2</v>
          </cell>
          <cell r="O213">
            <v>7372.9217959469124</v>
          </cell>
          <cell r="P213">
            <v>0.8226151960784307</v>
          </cell>
          <cell r="Q213">
            <v>2.8868536217923388E-2</v>
          </cell>
          <cell r="R213">
            <v>7713.8203489951711</v>
          </cell>
          <cell r="S213">
            <v>0.80982843137254834</v>
          </cell>
          <cell r="T213">
            <v>2.8419802494328725E-2</v>
          </cell>
          <cell r="U213">
            <v>7760.7774261063296</v>
          </cell>
          <cell r="V213">
            <v>0.78851715686274448</v>
          </cell>
          <cell r="W213">
            <v>2.7671912955004284E-2</v>
          </cell>
          <cell r="X213">
            <v>7795.6499602810554</v>
          </cell>
          <cell r="Y213">
            <v>0.91674999999999995</v>
          </cell>
          <cell r="Z213">
            <v>3.2172066239410907E-2</v>
          </cell>
          <cell r="AA213">
            <v>7412.3870389443264</v>
          </cell>
          <cell r="AB213">
            <v>0.892625</v>
          </cell>
          <cell r="AC213">
            <v>3.132543291732115E-2</v>
          </cell>
          <cell r="AD213">
            <v>7450.822309896349</v>
          </cell>
          <cell r="AE213">
            <v>0.87875000000000003</v>
          </cell>
          <cell r="AF213">
            <v>3.0838509089590769E-2</v>
          </cell>
          <cell r="AG213">
            <v>7503.5487944296028</v>
          </cell>
          <cell r="AH213">
            <v>0.78148443627450914</v>
          </cell>
          <cell r="AI213">
            <v>2.7425109407027217E-2</v>
          </cell>
          <cell r="AJ213">
            <v>7828.559880162773</v>
          </cell>
          <cell r="AK213">
            <v>0.76091905637254842</v>
          </cell>
          <cell r="AL213">
            <v>2.6703396001579133E-2</v>
          </cell>
          <cell r="AM213">
            <v>7862.4835353535182</v>
          </cell>
          <cell r="AN213">
            <v>0.74909129901960725</v>
          </cell>
          <cell r="AO213">
            <v>2.6288317307254071E-2</v>
          </cell>
          <cell r="AP213">
            <v>7906.7132591924001</v>
          </cell>
          <cell r="AQ213">
            <v>0.84799374999999999</v>
          </cell>
          <cell r="AR213">
            <v>2.975916127145509E-2</v>
          </cell>
          <cell r="AS213">
            <v>7578.112602612563</v>
          </cell>
          <cell r="AT213">
            <v>0.72287310355392098</v>
          </cell>
          <cell r="AU213">
            <v>2.5368226201500178E-2</v>
          </cell>
          <cell r="AV213">
            <v>7970.5101019175954</v>
          </cell>
        </row>
        <row r="214">
          <cell r="B214">
            <v>78</v>
          </cell>
          <cell r="C214">
            <v>3.9725477776989364E-2</v>
          </cell>
          <cell r="D214">
            <v>0.85588235294117576</v>
          </cell>
          <cell r="E214">
            <v>3.4000335391482048E-2</v>
          </cell>
          <cell r="F214">
            <v>7414.2474901196347</v>
          </cell>
          <cell r="G214">
            <v>0.96499999999999997</v>
          </cell>
          <cell r="H214">
            <v>3.8335086054794736E-2</v>
          </cell>
          <cell r="I214">
            <v>7031.2809632910294</v>
          </cell>
          <cell r="J214">
            <v>0.95</v>
          </cell>
          <cell r="K214">
            <v>3.7739203888139894E-2</v>
          </cell>
          <cell r="L214">
            <v>7088.9949197164688</v>
          </cell>
          <cell r="M214">
            <v>0.92500000000000004</v>
          </cell>
          <cell r="N214">
            <v>3.6746066943715162E-2</v>
          </cell>
          <cell r="O214">
            <v>7133.5850424509636</v>
          </cell>
          <cell r="P214">
            <v>0.82592647058823454</v>
          </cell>
          <cell r="Q214">
            <v>3.2810323652780173E-2</v>
          </cell>
          <cell r="R214">
            <v>7491.133646871649</v>
          </cell>
          <cell r="S214">
            <v>0.81308823529411689</v>
          </cell>
          <cell r="T214">
            <v>3.2300318621907936E-2</v>
          </cell>
          <cell r="U214">
            <v>7540.2176644539431</v>
          </cell>
          <cell r="V214">
            <v>0.79169117647058762</v>
          </cell>
          <cell r="W214">
            <v>3.1450310237120895E-2</v>
          </cell>
          <cell r="X214">
            <v>7579.9294131524757</v>
          </cell>
          <cell r="Y214">
            <v>0.91674999999999995</v>
          </cell>
          <cell r="Z214">
            <v>3.6418331752055E-2</v>
          </cell>
          <cell r="AA214">
            <v>7173.9152321352585</v>
          </cell>
          <cell r="AB214">
            <v>0.892625</v>
          </cell>
          <cell r="AC214">
            <v>3.5459954600685129E-2</v>
          </cell>
          <cell r="AD214">
            <v>7217.4220754488115</v>
          </cell>
          <cell r="AE214">
            <v>0.87875000000000003</v>
          </cell>
          <cell r="AF214">
            <v>3.4908763596529405E-2</v>
          </cell>
          <cell r="AG214">
            <v>7272.150536728398</v>
          </cell>
          <cell r="AH214">
            <v>0.78463014705882272</v>
          </cell>
          <cell r="AI214">
            <v>3.1169807470141159E-2</v>
          </cell>
          <cell r="AJ214">
            <v>7613.8607689498449</v>
          </cell>
          <cell r="AK214">
            <v>0.76398198529411698</v>
          </cell>
          <cell r="AL214">
            <v>3.0349549378821658E-2</v>
          </cell>
          <cell r="AM214">
            <v>7652.5285239530776</v>
          </cell>
          <cell r="AN214">
            <v>0.75210661764705811</v>
          </cell>
          <cell r="AO214">
            <v>2.9877794725264844E-2</v>
          </cell>
          <cell r="AP214">
            <v>7698.8590721772771</v>
          </cell>
          <cell r="AQ214">
            <v>0.84799374999999999</v>
          </cell>
          <cell r="AR214">
            <v>3.3686956870650875E-2</v>
          </cell>
          <cell r="AS214">
            <v>7352.5943275381696</v>
          </cell>
          <cell r="AT214">
            <v>0.7257828860294111</v>
          </cell>
          <cell r="AU214">
            <v>2.8832071909880574E-2</v>
          </cell>
          <cell r="AV214">
            <v>7768.3123987108083</v>
          </cell>
        </row>
        <row r="215">
          <cell r="B215">
            <v>79</v>
          </cell>
          <cell r="C215">
            <v>4.4899589658389111E-2</v>
          </cell>
          <cell r="D215">
            <v>0.85931372549019536</v>
          </cell>
          <cell r="E215">
            <v>3.8582833662331395E-2</v>
          </cell>
          <cell r="F215">
            <v>7162.1605887801134</v>
          </cell>
          <cell r="G215">
            <v>0.96499999999999997</v>
          </cell>
          <cell r="H215">
            <v>4.3328104020345488E-2</v>
          </cell>
          <cell r="I215">
            <v>6761.7362024878275</v>
          </cell>
          <cell r="J215">
            <v>0.95</v>
          </cell>
          <cell r="K215">
            <v>4.2654610175469655E-2</v>
          </cell>
          <cell r="L215">
            <v>6821.461895079301</v>
          </cell>
          <cell r="M215">
            <v>0.92500000000000004</v>
          </cell>
          <cell r="N215">
            <v>4.1532120434009931E-2</v>
          </cell>
          <cell r="O215">
            <v>6871.453848932375</v>
          </cell>
          <cell r="P215">
            <v>0.82923774509803849</v>
          </cell>
          <cell r="Q215">
            <v>3.7232434484149791E-2</v>
          </cell>
          <cell r="R215">
            <v>7245.3471273915593</v>
          </cell>
          <cell r="S215">
            <v>0.81634803921568555</v>
          </cell>
          <cell r="T215">
            <v>3.6653691979214822E-2</v>
          </cell>
          <cell r="U215">
            <v>7296.6662314135419</v>
          </cell>
          <cell r="V215">
            <v>0.79486519607843076</v>
          </cell>
          <cell r="W215">
            <v>3.5689121137656543E-2</v>
          </cell>
          <cell r="X215">
            <v>7341.5382815333533</v>
          </cell>
          <cell r="Y215">
            <v>0.91674999999999995</v>
          </cell>
          <cell r="Z215">
            <v>4.1161698819328213E-2</v>
          </cell>
          <cell r="AA215">
            <v>6912.6532072502359</v>
          </cell>
          <cell r="AB215">
            <v>0.892625</v>
          </cell>
          <cell r="AC215">
            <v>4.0078496218819579E-2</v>
          </cell>
          <cell r="AD215">
            <v>6961.4926163194141</v>
          </cell>
          <cell r="AE215">
            <v>0.87875000000000003</v>
          </cell>
          <cell r="AF215">
            <v>3.9455514412309434E-2</v>
          </cell>
          <cell r="AG215">
            <v>7018.2887528033725</v>
          </cell>
          <cell r="AH215">
            <v>0.78777585784313653</v>
          </cell>
          <cell r="AI215">
            <v>3.5370812759942305E-2</v>
          </cell>
          <cell r="AJ215">
            <v>7376.5381946772168</v>
          </cell>
          <cell r="AK215">
            <v>0.76704491421568566</v>
          </cell>
          <cell r="AL215">
            <v>3.4440001897838565E-2</v>
          </cell>
          <cell r="AM215">
            <v>7420.2777316425227</v>
          </cell>
          <cell r="AN215">
            <v>0.75512193627450919</v>
          </cell>
          <cell r="AO215">
            <v>3.3904665080773715E-2</v>
          </cell>
          <cell r="AP215">
            <v>7468.8341412000209</v>
          </cell>
          <cell r="AQ215">
            <v>0.84799374999999999</v>
          </cell>
          <cell r="AR215">
            <v>3.80745714078786E-2</v>
          </cell>
          <cell r="AS215">
            <v>7104.9077995389998</v>
          </cell>
          <cell r="AT215">
            <v>0.72869266850490133</v>
          </cell>
          <cell r="AU215">
            <v>3.2718001802946629E-2</v>
          </cell>
          <cell r="AV215">
            <v>7544.3358570127612</v>
          </cell>
        </row>
        <row r="216">
          <cell r="B216">
            <v>80</v>
          </cell>
          <cell r="C216">
            <v>5.0571395777530462E-2</v>
          </cell>
          <cell r="D216">
            <v>0.86274509803921495</v>
          </cell>
          <cell r="E216">
            <v>4.3630223808065458E-2</v>
          </cell>
          <cell r="F216">
            <v>6885.8241381203052</v>
          </cell>
          <cell r="G216">
            <v>0.96499999999999997</v>
          </cell>
          <cell r="H216">
            <v>4.8801396925316896E-2</v>
          </cell>
          <cell r="I216">
            <v>6468.7629929482991</v>
          </cell>
          <cell r="J216">
            <v>0.95</v>
          </cell>
          <cell r="K216">
            <v>4.8042825988653934E-2</v>
          </cell>
          <cell r="L216">
            <v>6530.4950971178732</v>
          </cell>
          <cell r="M216">
            <v>0.92500000000000004</v>
          </cell>
          <cell r="N216">
            <v>4.6778541094215677E-2</v>
          </cell>
          <cell r="O216">
            <v>6586.0678001217748</v>
          </cell>
          <cell r="P216">
            <v>0.83254901960784244</v>
          </cell>
          <cell r="Q216">
            <v>4.2103165974783169E-2</v>
          </cell>
          <cell r="R216">
            <v>6975.5852151560302</v>
          </cell>
          <cell r="S216">
            <v>0.81960784313725421</v>
          </cell>
          <cell r="T216">
            <v>4.1448712617662184E-2</v>
          </cell>
          <cell r="U216">
            <v>7029.2164748921714</v>
          </cell>
          <cell r="V216">
            <v>0.7980392156862739</v>
          </cell>
          <cell r="W216">
            <v>4.0357957022460554E-2</v>
          </cell>
          <cell r="X216">
            <v>7079.5252324669664</v>
          </cell>
          <cell r="Y216">
            <v>0.91674999999999995</v>
          </cell>
          <cell r="Z216">
            <v>4.6361327079051051E-2</v>
          </cell>
          <cell r="AA216">
            <v>6628.1166578909388</v>
          </cell>
          <cell r="AB216">
            <v>0.892625</v>
          </cell>
          <cell r="AC216">
            <v>4.5141292155918125E-2</v>
          </cell>
          <cell r="AD216">
            <v>6682.4864608189164</v>
          </cell>
          <cell r="AE216">
            <v>0.87875000000000003</v>
          </cell>
          <cell r="AF216">
            <v>4.4439614039504895E-2</v>
          </cell>
          <cell r="AG216">
            <v>6741.3785597673896</v>
          </cell>
          <cell r="AH216">
            <v>0.79092156862745033</v>
          </cell>
          <cell r="AI216">
            <v>3.9998007676044015E-2</v>
          </cell>
          <cell r="AJ216">
            <v>7115.6240433767261</v>
          </cell>
          <cell r="AK216">
            <v>0.77010784313725433</v>
          </cell>
          <cell r="AL216">
            <v>3.8945428526674437E-2</v>
          </cell>
          <cell r="AM216">
            <v>7164.723352482265</v>
          </cell>
          <cell r="AN216">
            <v>0.75813725490196016</v>
          </cell>
          <cell r="AO216">
            <v>3.8340059171337523E-2</v>
          </cell>
          <cell r="AP216">
            <v>7215.6058210987858</v>
          </cell>
          <cell r="AQ216">
            <v>0.84799374999999999</v>
          </cell>
          <cell r="AR216">
            <v>4.2884227548122218E-2</v>
          </cell>
          <cell r="AS216">
            <v>6834.3914801790588</v>
          </cell>
          <cell r="AT216">
            <v>0.73160245098039156</v>
          </cell>
          <cell r="AU216">
            <v>3.6998157100340712E-2</v>
          </cell>
          <cell r="AV216">
            <v>7297.5002628409829</v>
          </cell>
        </row>
        <row r="217">
          <cell r="B217">
            <v>81</v>
          </cell>
          <cell r="C217">
            <v>5.6831095946525398E-2</v>
          </cell>
          <cell r="D217">
            <v>0.86617647058823455</v>
          </cell>
          <cell r="E217">
            <v>4.9225758106622691E-2</v>
          </cell>
          <cell r="F217">
            <v>6585.3940898711371</v>
          </cell>
          <cell r="G217">
            <v>0.96499999999999997</v>
          </cell>
          <cell r="H217">
            <v>5.484200758839701E-2</v>
          </cell>
          <cell r="I217">
            <v>6153.0783225136283</v>
          </cell>
          <cell r="J217">
            <v>0.95</v>
          </cell>
          <cell r="K217">
            <v>5.3989541149199127E-2</v>
          </cell>
          <cell r="L217">
            <v>6216.7516575472819</v>
          </cell>
          <cell r="M217">
            <v>0.92500000000000004</v>
          </cell>
          <cell r="N217">
            <v>5.2568763750535999E-2</v>
          </cell>
          <cell r="O217">
            <v>6277.981156884488</v>
          </cell>
          <cell r="P217">
            <v>0.83586029411764629</v>
          </cell>
          <cell r="Q217">
            <v>4.7502856572890897E-2</v>
          </cell>
          <cell r="R217">
            <v>6681.8909930710724</v>
          </cell>
          <cell r="S217">
            <v>0.82286764705882276</v>
          </cell>
          <cell r="T217">
            <v>4.6764470201291555E-2</v>
          </cell>
          <cell r="U217">
            <v>6737.8645012970301</v>
          </cell>
          <cell r="V217">
            <v>0.80121323529411703</v>
          </cell>
          <cell r="W217">
            <v>4.5533826248625994E-2</v>
          </cell>
          <cell r="X217">
            <v>6793.810057395639</v>
          </cell>
          <cell r="Y217">
            <v>0.91674999999999995</v>
          </cell>
          <cell r="Z217">
            <v>5.2099907208977156E-2</v>
          </cell>
          <cell r="AA217">
            <v>6320.8283735963505</v>
          </cell>
          <cell r="AB217">
            <v>0.892625</v>
          </cell>
          <cell r="AC217">
            <v>5.0728857019267236E-2</v>
          </cell>
          <cell r="AD217">
            <v>6380.8303871631224</v>
          </cell>
          <cell r="AE217">
            <v>0.87875000000000003</v>
          </cell>
          <cell r="AF217">
            <v>4.9940325563009196E-2</v>
          </cell>
          <cell r="AG217">
            <v>6441.7942984771335</v>
          </cell>
          <cell r="AH217">
            <v>0.79406727941176392</v>
          </cell>
          <cell r="AI217">
            <v>4.5127713744246345E-2</v>
          </cell>
          <cell r="AJ217">
            <v>6831.0132582699007</v>
          </cell>
          <cell r="AK217">
            <v>0.7731707720588229</v>
          </cell>
          <cell r="AL217">
            <v>4.3940142329924083E-2</v>
          </cell>
          <cell r="AM217">
            <v>6885.6901312447717</v>
          </cell>
          <cell r="AN217">
            <v>0.76115257352941113</v>
          </cell>
          <cell r="AO217">
            <v>4.3257134936194694E-2</v>
          </cell>
          <cell r="AP217">
            <v>6938.9590669608106</v>
          </cell>
          <cell r="AQ217">
            <v>0.84799374999999999</v>
          </cell>
          <cell r="AR217">
            <v>4.8192414168303874E-2</v>
          </cell>
          <cell r="AS217">
            <v>6541.3038807901121</v>
          </cell>
          <cell r="AT217">
            <v>0.73451223345588168</v>
          </cell>
          <cell r="AU217">
            <v>4.1743135213427873E-2</v>
          </cell>
          <cell r="AV217">
            <v>7027.5062016766142</v>
          </cell>
        </row>
        <row r="218">
          <cell r="B218">
            <v>82</v>
          </cell>
          <cell r="C218">
            <v>6.3896692010735556E-2</v>
          </cell>
          <cell r="D218">
            <v>0.86960784313725414</v>
          </cell>
          <cell r="E218">
            <v>5.5565064523061168E-2</v>
          </cell>
          <cell r="F218">
            <v>6261.2230733663582</v>
          </cell>
          <cell r="G218">
            <v>0.96499999999999997</v>
          </cell>
          <cell r="H218">
            <v>6.166030779035981E-2</v>
          </cell>
          <cell r="I218">
            <v>5815.631154458335</v>
          </cell>
          <cell r="J218">
            <v>0.95</v>
          </cell>
          <cell r="K218">
            <v>6.0701857410198776E-2</v>
          </cell>
          <cell r="L218">
            <v>5881.1120881177812</v>
          </cell>
          <cell r="M218">
            <v>0.92500000000000004</v>
          </cell>
          <cell r="N218">
            <v>5.9104440109930392E-2</v>
          </cell>
          <cell r="O218">
            <v>5947.9554486179104</v>
          </cell>
          <cell r="P218">
            <v>0.83917156862745024</v>
          </cell>
          <cell r="Q218">
            <v>5.3620287264754027E-2</v>
          </cell>
          <cell r="R218">
            <v>6364.4820835915261</v>
          </cell>
          <cell r="S218">
            <v>0.82612745098039142</v>
          </cell>
          <cell r="T218">
            <v>5.2786811296908105E-2</v>
          </cell>
          <cell r="U218">
            <v>6422.7718376057846</v>
          </cell>
          <cell r="V218">
            <v>0.80438725490196017</v>
          </cell>
          <cell r="W218">
            <v>5.1397684683831581E-2</v>
          </cell>
          <cell r="X218">
            <v>6484.4618906760179</v>
          </cell>
          <cell r="Y218">
            <v>0.91674999999999995</v>
          </cell>
          <cell r="Z218">
            <v>5.8577292400841821E-2</v>
          </cell>
          <cell r="AA218">
            <v>5991.5138018481102</v>
          </cell>
          <cell r="AB218">
            <v>0.892625</v>
          </cell>
          <cell r="AC218">
            <v>5.7035784706082823E-2</v>
          </cell>
          <cell r="AD218">
            <v>6057.1381547885285</v>
          </cell>
          <cell r="AE218">
            <v>0.87875000000000003</v>
          </cell>
          <cell r="AF218">
            <v>5.6149218104433872E-2</v>
          </cell>
          <cell r="AG218">
            <v>6120.0889940012494</v>
          </cell>
          <cell r="AH218">
            <v>0.79721299019607772</v>
          </cell>
          <cell r="AI218">
            <v>5.0939272901516321E-2</v>
          </cell>
          <cell r="AJ218">
            <v>6522.7452473675457</v>
          </cell>
          <cell r="AK218">
            <v>0.77623370098039146</v>
          </cell>
          <cell r="AL218">
            <v>4.9598765719897471E-2</v>
          </cell>
          <cell r="AM218">
            <v>6583.131926838123</v>
          </cell>
          <cell r="AN218">
            <v>0.76416789215686209</v>
          </cell>
          <cell r="AO218">
            <v>4.8827800449640003E-2</v>
          </cell>
          <cell r="AP218">
            <v>6638.7995782845555</v>
          </cell>
          <cell r="AQ218">
            <v>0.84799374999999999</v>
          </cell>
          <cell r="AR218">
            <v>5.4183995470778686E-2</v>
          </cell>
          <cell r="AS218">
            <v>6226.0626549663411</v>
          </cell>
          <cell r="AT218">
            <v>0.73742201593137191</v>
          </cell>
          <cell r="AU218">
            <v>4.7118827433902596E-2</v>
          </cell>
          <cell r="AV218">
            <v>6734.1560600868243</v>
          </cell>
        </row>
        <row r="219">
          <cell r="B219">
            <v>83</v>
          </cell>
          <cell r="C219">
            <v>7.1862395089080405E-2</v>
          </cell>
          <cell r="D219">
            <v>0.87303921568627374</v>
          </cell>
          <cell r="E219">
            <v>6.2738689045907889E-2</v>
          </cell>
          <cell r="F219">
            <v>5913.3178093014767</v>
          </cell>
          <cell r="G219">
            <v>0.96499999999999997</v>
          </cell>
          <cell r="H219">
            <v>6.9347211260962591E-2</v>
          </cell>
          <cell r="I219">
            <v>5457.0375474792281</v>
          </cell>
          <cell r="J219">
            <v>0.95</v>
          </cell>
          <cell r="K219">
            <v>6.8269275334626386E-2</v>
          </cell>
          <cell r="L219">
            <v>5524.1176607314592</v>
          </cell>
          <cell r="M219">
            <v>0.92500000000000004</v>
          </cell>
          <cell r="N219">
            <v>6.6472715457399384E-2</v>
          </cell>
          <cell r="O219">
            <v>5596.4048720285391</v>
          </cell>
          <cell r="P219">
            <v>0.84248284313725408</v>
          </cell>
          <cell r="Q219">
            <v>6.0542834929301105E-2</v>
          </cell>
          <cell r="R219">
            <v>6023.216725977969</v>
          </cell>
          <cell r="S219">
            <v>0.82938725490195997</v>
          </cell>
          <cell r="T219">
            <v>5.9601754593612485E-2</v>
          </cell>
          <cell r="U219">
            <v>6083.7341926109921</v>
          </cell>
          <cell r="V219">
            <v>0.8075612745098032</v>
          </cell>
          <cell r="W219">
            <v>5.8033287367464798E-2</v>
          </cell>
          <cell r="X219">
            <v>6151.1755630747302</v>
          </cell>
          <cell r="Y219">
            <v>0.91674999999999995</v>
          </cell>
          <cell r="Z219">
            <v>6.5879850697914452E-2</v>
          </cell>
          <cell r="AA219">
            <v>5640.5471459535738</v>
          </cell>
          <cell r="AB219">
            <v>0.892625</v>
          </cell>
          <cell r="AC219">
            <v>6.4146170416390397E-2</v>
          </cell>
          <cell r="AD219">
            <v>5711.6645270570098</v>
          </cell>
          <cell r="AE219">
            <v>0.87875000000000003</v>
          </cell>
          <cell r="AF219">
            <v>6.3149079684529402E-2</v>
          </cell>
          <cell r="AG219">
            <v>5776.4507822585283</v>
          </cell>
          <cell r="AH219">
            <v>0.8003587009803913</v>
          </cell>
          <cell r="AI219">
            <v>5.7515693182836045E-2</v>
          </cell>
          <cell r="AJ219">
            <v>6190.4813471448215</v>
          </cell>
          <cell r="AK219">
            <v>0.77929662990196003</v>
          </cell>
          <cell r="AL219">
            <v>5.6002122309603525E-2</v>
          </cell>
          <cell r="AM219">
            <v>6256.6167086957012</v>
          </cell>
          <cell r="AN219">
            <v>0.76718321078431306</v>
          </cell>
          <cell r="AO219">
            <v>5.5131622999091558E-2</v>
          </cell>
          <cell r="AP219">
            <v>6314.641597250923</v>
          </cell>
          <cell r="AQ219">
            <v>0.84799374999999999</v>
          </cell>
          <cell r="AR219">
            <v>6.0938861895570878E-2</v>
          </cell>
          <cell r="AS219">
            <v>5888.7097042688611</v>
          </cell>
          <cell r="AT219">
            <v>0.74033179840686203</v>
          </cell>
          <cell r="AU219">
            <v>5.3202016194123347E-2</v>
          </cell>
          <cell r="AV219">
            <v>6416.8505227786236</v>
          </cell>
        </row>
        <row r="220">
          <cell r="B220">
            <v>84</v>
          </cell>
          <cell r="C220">
            <v>8.0874972794926683E-2</v>
          </cell>
          <cell r="D220">
            <v>0.87647058823529334</v>
          </cell>
          <cell r="E220">
            <v>7.0884534979082731E-2</v>
          </cell>
          <cell r="F220">
            <v>5542.3240020340827</v>
          </cell>
          <cell r="G220">
            <v>0.96499999999999997</v>
          </cell>
          <cell r="H220">
            <v>7.8044348747104253E-2</v>
          </cell>
          <cell r="I220">
            <v>5078.6072118151815</v>
          </cell>
          <cell r="J220">
            <v>0.95</v>
          </cell>
          <cell r="K220">
            <v>7.6831224155180344E-2</v>
          </cell>
          <cell r="L220">
            <v>5146.9901511701109</v>
          </cell>
          <cell r="M220">
            <v>0.92500000000000004</v>
          </cell>
          <cell r="N220">
            <v>7.4809349835307182E-2</v>
          </cell>
          <cell r="O220">
            <v>5224.3966433857822</v>
          </cell>
          <cell r="P220">
            <v>0.84579411764705803</v>
          </cell>
          <cell r="Q220">
            <v>6.8403576254814843E-2</v>
          </cell>
          <cell r="R220">
            <v>5658.554109993679</v>
          </cell>
          <cell r="S220">
            <v>0.83264705882352863</v>
          </cell>
          <cell r="T220">
            <v>6.7340308230128598E-2</v>
          </cell>
          <cell r="U220">
            <v>5721.1329602502228</v>
          </cell>
          <cell r="V220">
            <v>0.81073529411764633</v>
          </cell>
          <cell r="W220">
            <v>6.5568194855651532E-2</v>
          </cell>
          <cell r="X220">
            <v>5794.2026239750876</v>
          </cell>
          <cell r="Y220">
            <v>0.91674999999999995</v>
          </cell>
          <cell r="Z220">
            <v>7.4142131309749032E-2</v>
          </cell>
          <cell r="AA220">
            <v>5268.9487421236045</v>
          </cell>
          <cell r="AB220">
            <v>0.892625</v>
          </cell>
          <cell r="AC220">
            <v>7.2191022591071435E-2</v>
          </cell>
          <cell r="AD220">
            <v>5345.2831209431588</v>
          </cell>
          <cell r="AE220">
            <v>0.87875000000000003</v>
          </cell>
          <cell r="AF220">
            <v>7.106888234354182E-2</v>
          </cell>
          <cell r="AG220">
            <v>5411.6732315159225</v>
          </cell>
          <cell r="AH220">
            <v>0.80350441176470511</v>
          </cell>
          <cell r="AI220">
            <v>6.4983397442074098E-2</v>
          </cell>
          <cell r="AJ220">
            <v>5834.4315213283708</v>
          </cell>
          <cell r="AK220">
            <v>0.7823595588235287</v>
          </cell>
          <cell r="AL220">
            <v>6.3273308035703732E-2</v>
          </cell>
          <cell r="AM220">
            <v>5906.2328945310155</v>
          </cell>
          <cell r="AN220">
            <v>0.77019852941176403</v>
          </cell>
          <cell r="AO220">
            <v>6.2289785112868958E-2</v>
          </cell>
          <cell r="AP220">
            <v>5966.5051573369037</v>
          </cell>
          <cell r="AQ220">
            <v>0.84799374999999999</v>
          </cell>
          <cell r="AR220">
            <v>6.8581471461517857E-2</v>
          </cell>
          <cell r="AS220">
            <v>5529.8584368573129</v>
          </cell>
          <cell r="AT220">
            <v>0.74324158088235226</v>
          </cell>
          <cell r="AU220">
            <v>6.0109642633918541E-2</v>
          </cell>
          <cell r="AV220">
            <v>6075.4611373504868</v>
          </cell>
        </row>
        <row r="221">
          <cell r="B221">
            <v>85</v>
          </cell>
          <cell r="C221">
            <v>9.0654403464857369E-2</v>
          </cell>
          <cell r="D221">
            <v>0.87990196078431293</v>
          </cell>
          <cell r="E221">
            <v>7.9766987362460212E-2</v>
          </cell>
          <cell r="F221">
            <v>5149.4589424464875</v>
          </cell>
          <cell r="G221">
            <v>0.96499999999999997</v>
          </cell>
          <cell r="H221">
            <v>8.7481499343587357E-2</v>
          </cell>
          <cell r="I221">
            <v>4682.250619426718</v>
          </cell>
          <cell r="J221">
            <v>0.95</v>
          </cell>
          <cell r="K221">
            <v>8.6121683291614501E-2</v>
          </cell>
          <cell r="L221">
            <v>4751.5405971410546</v>
          </cell>
          <cell r="M221">
            <v>0.92500000000000004</v>
          </cell>
          <cell r="N221">
            <v>8.3855323204993074E-2</v>
          </cell>
          <cell r="O221">
            <v>4833.5629272123306</v>
          </cell>
          <cell r="P221">
            <v>0.84910539215686198</v>
          </cell>
          <cell r="Q221">
            <v>7.6975142804774105E-2</v>
          </cell>
          <cell r="R221">
            <v>5271.4887724387308</v>
          </cell>
          <cell r="S221">
            <v>0.83590686274509729</v>
          </cell>
          <cell r="T221">
            <v>7.5778637994337206E-2</v>
          </cell>
          <cell r="U221">
            <v>5335.8701032814251</v>
          </cell>
          <cell r="V221">
            <v>0.81390931372548947</v>
          </cell>
          <cell r="W221">
            <v>7.3784463310275702E-2</v>
          </cell>
          <cell r="X221">
            <v>5414.2872172931611</v>
          </cell>
          <cell r="Y221">
            <v>0.91674999999999995</v>
          </cell>
          <cell r="Z221">
            <v>8.3107424376407987E-2</v>
          </cell>
          <cell r="AA221">
            <v>4878.2976526207394</v>
          </cell>
          <cell r="AB221">
            <v>0.892625</v>
          </cell>
          <cell r="AC221">
            <v>8.0920386892818316E-2</v>
          </cell>
          <cell r="AD221">
            <v>4959.401666403478</v>
          </cell>
          <cell r="AE221">
            <v>0.87875000000000003</v>
          </cell>
          <cell r="AF221">
            <v>7.9662557044743412E-2</v>
          </cell>
          <cell r="AG221">
            <v>5027.0716633436223</v>
          </cell>
          <cell r="AH221">
            <v>0.8066501225490188</v>
          </cell>
          <cell r="AI221">
            <v>7.3126385664535387E-2</v>
          </cell>
          <cell r="AJ221">
            <v>5455.2903389293242</v>
          </cell>
          <cell r="AK221">
            <v>0.78542248774509738</v>
          </cell>
          <cell r="AL221">
            <v>7.1202007094416056E-2</v>
          </cell>
          <cell r="AM221">
            <v>5532.5260012647486</v>
          </cell>
          <cell r="AN221">
            <v>0.773213848039215</v>
          </cell>
          <cell r="AO221">
            <v>7.0095240144761914E-2</v>
          </cell>
          <cell r="AP221">
            <v>5594.8528332115638</v>
          </cell>
          <cell r="AQ221">
            <v>0.84799374999999999</v>
          </cell>
          <cell r="AR221">
            <v>7.6874367548177391E-2</v>
          </cell>
          <cell r="AS221">
            <v>5150.6126082837491</v>
          </cell>
          <cell r="AT221">
            <v>0.74615136335784238</v>
          </cell>
          <cell r="AU221">
            <v>6.7641906739695237E-2</v>
          </cell>
          <cell r="AV221">
            <v>5710.2673395480888</v>
          </cell>
        </row>
        <row r="222">
          <cell r="B222">
            <v>86</v>
          </cell>
          <cell r="C222">
            <v>0.10092796740081471</v>
          </cell>
          <cell r="D222">
            <v>0.88333333333333253</v>
          </cell>
          <cell r="E222">
            <v>8.9153037870719584E-2</v>
          </cell>
          <cell r="F222">
            <v>4738.702116060851</v>
          </cell>
          <cell r="G222">
            <v>0.96499999999999997</v>
          </cell>
          <cell r="H222">
            <v>9.7395488541786188E-2</v>
          </cell>
          <cell r="I222">
            <v>4272.640314936828</v>
          </cell>
          <cell r="J222">
            <v>0.95</v>
          </cell>
          <cell r="K222">
            <v>9.5881569030773967E-2</v>
          </cell>
          <cell r="L222">
            <v>4342.3299226868239</v>
          </cell>
          <cell r="M222">
            <v>0.92500000000000004</v>
          </cell>
          <cell r="N222">
            <v>9.3358369845753603E-2</v>
          </cell>
          <cell r="O222">
            <v>4428.2429457192684</v>
          </cell>
          <cell r="P222">
            <v>0.85241666666666582</v>
          </cell>
          <cell r="Q222">
            <v>8.6032681545244391E-2</v>
          </cell>
          <cell r="R222">
            <v>4865.715171386496</v>
          </cell>
          <cell r="S222">
            <v>0.83916666666666584</v>
          </cell>
          <cell r="T222">
            <v>8.4695385977183596E-2</v>
          </cell>
          <cell r="U222">
            <v>4931.525134340055</v>
          </cell>
          <cell r="V222">
            <v>0.81708333333333261</v>
          </cell>
          <cell r="W222">
            <v>8.2466560030415609E-2</v>
          </cell>
          <cell r="X222">
            <v>5014.7969407574992</v>
          </cell>
          <cell r="Y222">
            <v>0.91674999999999995</v>
          </cell>
          <cell r="Z222">
            <v>9.2525714114696886E-2</v>
          </cell>
          <cell r="AA222">
            <v>4472.8748993699528</v>
          </cell>
          <cell r="AB222">
            <v>0.892625</v>
          </cell>
          <cell r="AC222">
            <v>9.0090826901152235E-2</v>
          </cell>
          <cell r="AD222">
            <v>4558.0849648012208</v>
          </cell>
          <cell r="AE222">
            <v>0.87875000000000003</v>
          </cell>
          <cell r="AF222">
            <v>8.8690451353465927E-2</v>
          </cell>
          <cell r="AG222">
            <v>4626.6022801944973</v>
          </cell>
          <cell r="AH222">
            <v>0.80979583333333249</v>
          </cell>
          <cell r="AI222">
            <v>8.1731047467982168E-2</v>
          </cell>
          <cell r="AJ222">
            <v>5056.364673692764</v>
          </cell>
          <cell r="AK222">
            <v>0.78848541666666594</v>
          </cell>
          <cell r="AL222">
            <v>7.9580230429351057E-2</v>
          </cell>
          <cell r="AM222">
            <v>5138.5990456726549</v>
          </cell>
          <cell r="AN222">
            <v>0.77622916666666597</v>
          </cell>
          <cell r="AO222">
            <v>7.834323202889483E-2</v>
          </cell>
          <cell r="AP222">
            <v>5202.6802802929978</v>
          </cell>
          <cell r="AQ222">
            <v>0.84799374999999999</v>
          </cell>
          <cell r="AR222">
            <v>8.5586285556094613E-2</v>
          </cell>
          <cell r="AS222">
            <v>4754.6625215362674</v>
          </cell>
          <cell r="AT222">
            <v>0.74906114583333261</v>
          </cell>
          <cell r="AU222">
            <v>7.5601218907883502E-2</v>
          </cell>
          <cell r="AV222">
            <v>5324.0139687076489</v>
          </cell>
        </row>
        <row r="223">
          <cell r="B223">
            <v>87</v>
          </cell>
          <cell r="C223">
            <v>0.11218494418485903</v>
          </cell>
          <cell r="D223">
            <v>0.88676470588235212</v>
          </cell>
          <cell r="E223">
            <v>9.9481649034514605E-2</v>
          </cell>
          <cell r="F223">
            <v>4316.2324268496186</v>
          </cell>
          <cell r="G223">
            <v>0.96499999999999997</v>
          </cell>
          <cell r="H223">
            <v>0.10825847113838896</v>
          </cell>
          <cell r="I223">
            <v>3856.5044241002247</v>
          </cell>
          <cell r="J223">
            <v>0.95</v>
          </cell>
          <cell r="K223">
            <v>0.10657569697561607</v>
          </cell>
          <cell r="L223">
            <v>3925.9805164503318</v>
          </cell>
          <cell r="M223">
            <v>0.92500000000000004</v>
          </cell>
          <cell r="N223">
            <v>0.1037710733709946</v>
          </cell>
          <cell r="O223">
            <v>4014.8294030259594</v>
          </cell>
          <cell r="P223">
            <v>0.85572794117646978</v>
          </cell>
          <cell r="Q223">
            <v>9.599979131830659E-2</v>
          </cell>
          <cell r="R223">
            <v>4447.1046475567373</v>
          </cell>
          <cell r="S223">
            <v>0.8424264705882345</v>
          </cell>
          <cell r="T223">
            <v>9.4507566582788874E-2</v>
          </cell>
          <cell r="U223">
            <v>4513.8477096309416</v>
          </cell>
          <cell r="V223">
            <v>0.82025735294117574</v>
          </cell>
          <cell r="W223">
            <v>9.2020525356926008E-2</v>
          </cell>
          <cell r="X223">
            <v>4601.2438878021758</v>
          </cell>
          <cell r="Y223">
            <v>0.91674999999999995</v>
          </cell>
          <cell r="Z223">
            <v>0.10284554758146951</v>
          </cell>
          <cell r="AA223">
            <v>4059.0189551600447</v>
          </cell>
          <cell r="AB223">
            <v>0.892625</v>
          </cell>
          <cell r="AC223">
            <v>0.10013908580300979</v>
          </cell>
          <cell r="AD223">
            <v>4147.4433212365693</v>
          </cell>
          <cell r="AE223">
            <v>0.87875000000000003</v>
          </cell>
          <cell r="AF223">
            <v>9.8582519702444873E-2</v>
          </cell>
          <cell r="AG223">
            <v>4216.2668357310731</v>
          </cell>
          <cell r="AH223">
            <v>0.8129415441176463</v>
          </cell>
          <cell r="AI223">
            <v>9.1199801752391257E-2</v>
          </cell>
          <cell r="AJ223">
            <v>4643.1026925317519</v>
          </cell>
          <cell r="AK223">
            <v>0.79154834558823461</v>
          </cell>
          <cell r="AL223">
            <v>8.8799806969433598E-2</v>
          </cell>
          <cell r="AM223">
            <v>4729.6681495339817</v>
          </cell>
          <cell r="AN223">
            <v>0.77924448529411694</v>
          </cell>
          <cell r="AO223">
            <v>8.7419499089079714E-2</v>
          </cell>
          <cell r="AP223">
            <v>4795.0854919218482</v>
          </cell>
          <cell r="AQ223">
            <v>0.84799374999999999</v>
          </cell>
          <cell r="AR223">
            <v>9.5132131512859291E-2</v>
          </cell>
          <cell r="AS223">
            <v>4347.7286172452032</v>
          </cell>
          <cell r="AT223">
            <v>0.75197092830882284</v>
          </cell>
          <cell r="AU223">
            <v>8.4359816620961925E-2</v>
          </cell>
          <cell r="AV223">
            <v>4921.5120231907522</v>
          </cell>
        </row>
        <row r="224">
          <cell r="B224">
            <v>88</v>
          </cell>
          <cell r="C224">
            <v>0.12439595196092715</v>
          </cell>
          <cell r="D224">
            <v>0.89019607843137172</v>
          </cell>
          <cell r="E224">
            <v>0.11073678860835465</v>
          </cell>
          <cell r="F224">
            <v>3886.8465074103738</v>
          </cell>
          <cell r="G224">
            <v>0.96499999999999997</v>
          </cell>
          <cell r="H224">
            <v>0.12004209364229469</v>
          </cell>
          <cell r="I224">
            <v>3439.0051512087011</v>
          </cell>
          <cell r="J224">
            <v>0.95</v>
          </cell>
          <cell r="K224">
            <v>0.11817615436288079</v>
          </cell>
          <cell r="L224">
            <v>3507.5664065969486</v>
          </cell>
          <cell r="M224">
            <v>0.92500000000000004</v>
          </cell>
          <cell r="N224">
            <v>0.11506625556385762</v>
          </cell>
          <cell r="O224">
            <v>3598.2062464725263</v>
          </cell>
          <cell r="P224">
            <v>0.85903921568627373</v>
          </cell>
          <cell r="Q224">
            <v>0.10686100100706224</v>
          </cell>
          <cell r="R224">
            <v>4020.1835294206189</v>
          </cell>
          <cell r="S224">
            <v>0.84568627450980305</v>
          </cell>
          <cell r="T224">
            <v>0.1051999491779369</v>
          </cell>
          <cell r="U224">
            <v>4087.2549466684263</v>
          </cell>
          <cell r="V224">
            <v>0.82343137254901888</v>
          </cell>
          <cell r="W224">
            <v>0.10243152946272806</v>
          </cell>
          <cell r="X224">
            <v>4177.8350079512747</v>
          </cell>
          <cell r="Y224">
            <v>0.91674999999999995</v>
          </cell>
          <cell r="Z224">
            <v>0.11403998896017996</v>
          </cell>
          <cell r="AA224">
            <v>3641.5669280730458</v>
          </cell>
          <cell r="AB224">
            <v>0.892625</v>
          </cell>
          <cell r="AC224">
            <v>0.11103893661912259</v>
          </cell>
          <cell r="AD224">
            <v>3732.1221386281404</v>
          </cell>
          <cell r="AE224">
            <v>0.87875000000000003</v>
          </cell>
          <cell r="AF224">
            <v>0.10931294278566474</v>
          </cell>
          <cell r="AG224">
            <v>3800.6166273268495</v>
          </cell>
          <cell r="AH224">
            <v>0.81608725490195999</v>
          </cell>
          <cell r="AI224">
            <v>0.10151795095670912</v>
          </cell>
          <cell r="AJ224">
            <v>4219.6526474568618</v>
          </cell>
          <cell r="AK224">
            <v>0.79461127450980329</v>
          </cell>
          <cell r="AL224">
            <v>9.8846425931532589E-2</v>
          </cell>
          <cell r="AM224">
            <v>4309.674530825886</v>
          </cell>
          <cell r="AN224">
            <v>0.78225980392156791</v>
          </cell>
          <cell r="AO224">
            <v>9.730995298959165E-2</v>
          </cell>
          <cell r="AP224">
            <v>4375.9015201287266</v>
          </cell>
          <cell r="AQ224">
            <v>0.84799374999999999</v>
          </cell>
          <cell r="AR224">
            <v>0.10548698978816647</v>
          </cell>
          <cell r="AS224">
            <v>3934.1199266472108</v>
          </cell>
          <cell r="AT224">
            <v>0.75488071078431307</v>
          </cell>
          <cell r="AU224">
            <v>9.3904104634955951E-2</v>
          </cell>
          <cell r="AV224">
            <v>4506.3341714165208</v>
          </cell>
        </row>
        <row r="225">
          <cell r="B225">
            <v>89</v>
          </cell>
          <cell r="C225">
            <v>0.13789665892804387</v>
          </cell>
          <cell r="D225">
            <v>0.89362745098039131</v>
          </cell>
          <cell r="E225">
            <v>0.12322823981658027</v>
          </cell>
          <cell r="F225">
            <v>3456.4296073661494</v>
          </cell>
          <cell r="G225">
            <v>0.96499999999999997</v>
          </cell>
          <cell r="H225">
            <v>0.13307027586556233</v>
          </cell>
          <cell r="I225">
            <v>3026.1797728109723</v>
          </cell>
          <cell r="J225">
            <v>0.95</v>
          </cell>
          <cell r="K225">
            <v>0.13100182598164167</v>
          </cell>
          <cell r="L225">
            <v>3093.0556974928927</v>
          </cell>
          <cell r="M225">
            <v>0.92500000000000004</v>
          </cell>
          <cell r="N225">
            <v>0.12755440950844057</v>
          </cell>
          <cell r="O225">
            <v>3184.1741269444497</v>
          </cell>
          <cell r="P225">
            <v>0.86235049019607757</v>
          </cell>
          <cell r="Q225">
            <v>0.11891525142299994</v>
          </cell>
          <cell r="R225">
            <v>3590.5826932346272</v>
          </cell>
          <cell r="S225">
            <v>0.84894607843137171</v>
          </cell>
          <cell r="T225">
            <v>0.11706682782575124</v>
          </cell>
          <cell r="U225">
            <v>3657.2759340016364</v>
          </cell>
          <cell r="V225">
            <v>0.82660539215686202</v>
          </cell>
          <cell r="W225">
            <v>0.11398612183033675</v>
          </cell>
          <cell r="X225">
            <v>3749.8929782438972</v>
          </cell>
          <cell r="Y225">
            <v>0.91674999999999995</v>
          </cell>
          <cell r="Z225">
            <v>0.12641676207228422</v>
          </cell>
          <cell r="AA225">
            <v>3226.2826757978391</v>
          </cell>
          <cell r="AB225">
            <v>0.892625</v>
          </cell>
          <cell r="AC225">
            <v>0.12309000517564515</v>
          </cell>
          <cell r="AD225">
            <v>3317.7112650221861</v>
          </cell>
          <cell r="AE225">
            <v>0.87875000000000003</v>
          </cell>
          <cell r="AF225">
            <v>0.12117668903301855</v>
          </cell>
          <cell r="AG225">
            <v>3385.1600393936237</v>
          </cell>
          <cell r="AH225">
            <v>0.81923296568627368</v>
          </cell>
          <cell r="AI225">
            <v>0.11296948885184994</v>
          </cell>
          <cell r="AJ225">
            <v>3791.2821569379885</v>
          </cell>
          <cell r="AK225">
            <v>0.79767420343137174</v>
          </cell>
          <cell r="AL225">
            <v>0.10999660756627495</v>
          </cell>
          <cell r="AM225">
            <v>3883.6786065255924</v>
          </cell>
          <cell r="AN225">
            <v>0.78527512254901888</v>
          </cell>
          <cell r="AO225">
            <v>0.1082868157388199</v>
          </cell>
          <cell r="AP225">
            <v>3950.0827489179173</v>
          </cell>
          <cell r="AQ225">
            <v>0.84799374999999999</v>
          </cell>
          <cell r="AR225">
            <v>0.1169355049168629</v>
          </cell>
          <cell r="AS225">
            <v>3519.1214581195541</v>
          </cell>
          <cell r="AT225">
            <v>0.75779049325980319</v>
          </cell>
          <cell r="AU225">
            <v>0.1044967771879612</v>
          </cell>
          <cell r="AV225">
            <v>4083.1708958637464</v>
          </cell>
        </row>
        <row r="226">
          <cell r="B226">
            <v>90</v>
          </cell>
          <cell r="C226">
            <v>0.15287498282790399</v>
          </cell>
          <cell r="D226">
            <v>0.89705882352941091</v>
          </cell>
          <cell r="E226">
            <v>0.13713785224267844</v>
          </cell>
          <cell r="F226">
            <v>3030.4998708005051</v>
          </cell>
          <cell r="G226">
            <v>0.96499999999999997</v>
          </cell>
          <cell r="H226">
            <v>0.14752435842892733</v>
          </cell>
          <cell r="I226">
            <v>2623.4851956242314</v>
          </cell>
          <cell r="J226">
            <v>1</v>
          </cell>
          <cell r="K226">
            <v>0.15287498282790399</v>
          </cell>
          <cell r="L226">
            <v>2687.8597532584035</v>
          </cell>
          <cell r="M226">
            <v>0.92500000000000004</v>
          </cell>
          <cell r="N226">
            <v>0.14140935911581121</v>
          </cell>
          <cell r="O226">
            <v>2778.0186764099963</v>
          </cell>
          <cell r="P226">
            <v>0.86566176470588152</v>
          </cell>
          <cell r="Q226">
            <v>0.13233802741418471</v>
          </cell>
          <cell r="R226">
            <v>3163.607649513559</v>
          </cell>
          <cell r="S226">
            <v>0.89705882352941091</v>
          </cell>
          <cell r="T226">
            <v>0.13713785224267844</v>
          </cell>
          <cell r="U226">
            <v>3229.1302419246031</v>
          </cell>
          <cell r="V226">
            <v>0.82977941176470515</v>
          </cell>
          <cell r="W226">
            <v>0.12685251332447758</v>
          </cell>
          <cell r="X226">
            <v>3322.457220375064</v>
          </cell>
          <cell r="Y226">
            <v>0.96499999999999997</v>
          </cell>
          <cell r="Z226">
            <v>0.14752435842892733</v>
          </cell>
          <cell r="AA226">
            <v>2818.426466393571</v>
          </cell>
          <cell r="AB226">
            <v>0.892625</v>
          </cell>
          <cell r="AC226">
            <v>0.13646003154675779</v>
          </cell>
          <cell r="AD226">
            <v>2909.3341682393088</v>
          </cell>
          <cell r="AE226">
            <v>0.92500000000000004</v>
          </cell>
          <cell r="AF226">
            <v>0.14140935911581121</v>
          </cell>
          <cell r="AG226">
            <v>2974.9575539730217</v>
          </cell>
          <cell r="AH226">
            <v>0.86566176470588152</v>
          </cell>
          <cell r="AI226">
            <v>0.13233802741418471</v>
          </cell>
          <cell r="AJ226">
            <v>3362.9829495755648</v>
          </cell>
          <cell r="AK226">
            <v>0.80073713235294042</v>
          </cell>
          <cell r="AL226">
            <v>0.12241267535812085</v>
          </cell>
          <cell r="AM226">
            <v>3456.4871349300593</v>
          </cell>
          <cell r="AN226">
            <v>0.82977941176470515</v>
          </cell>
          <cell r="AO226">
            <v>0.12685251332447758</v>
          </cell>
          <cell r="AP226">
            <v>3522.3408661327517</v>
          </cell>
          <cell r="AQ226">
            <v>0.892625</v>
          </cell>
          <cell r="AR226">
            <v>0.13646003154675779</v>
          </cell>
          <cell r="AS226">
            <v>3107.6112135505773</v>
          </cell>
          <cell r="AT226">
            <v>0.80073713235294042</v>
          </cell>
          <cell r="AU226">
            <v>0.12241267535812085</v>
          </cell>
          <cell r="AV226">
            <v>3656.4926965383042</v>
          </cell>
        </row>
        <row r="227">
          <cell r="B227">
            <v>91</v>
          </cell>
          <cell r="C227">
            <v>0.16785348607222944</v>
          </cell>
          <cell r="D227">
            <v>0.9004901960784305</v>
          </cell>
          <cell r="E227">
            <v>0.15115041858563</v>
          </cell>
          <cell r="F227">
            <v>2614.9036272972089</v>
          </cell>
          <cell r="G227">
            <v>0.96499999999999997</v>
          </cell>
          <cell r="H227">
            <v>0.1619786140597014</v>
          </cell>
          <cell r="I227">
            <v>2236.4572252919779</v>
          </cell>
          <cell r="J227">
            <v>1</v>
          </cell>
          <cell r="K227">
            <v>0.16785348607222944</v>
          </cell>
          <cell r="L227">
            <v>2276.9532396352106</v>
          </cell>
          <cell r="M227">
            <v>0.92500000000000004</v>
          </cell>
          <cell r="N227">
            <v>0.15526447461681225</v>
          </cell>
          <cell r="O227">
            <v>2385.1808357671048</v>
          </cell>
          <cell r="P227">
            <v>0.86897303921568536</v>
          </cell>
          <cell r="Q227">
            <v>0.14586015393513294</v>
          </cell>
          <cell r="R227">
            <v>2744.9420536645089</v>
          </cell>
          <cell r="S227">
            <v>0.9004901960784305</v>
          </cell>
          <cell r="T227">
            <v>0.15115041858563</v>
          </cell>
          <cell r="U227">
            <v>2786.2942559351823</v>
          </cell>
          <cell r="V227">
            <v>0.83295343137254829</v>
          </cell>
          <cell r="W227">
            <v>0.13981413719170777</v>
          </cell>
          <cell r="X227">
            <v>2900.9951715574293</v>
          </cell>
          <cell r="Y227">
            <v>0.96499999999999997</v>
          </cell>
          <cell r="Z227">
            <v>0.1619786140597014</v>
          </cell>
          <cell r="AA227">
            <v>2402.6399101597508</v>
          </cell>
          <cell r="AB227">
            <v>0.892625</v>
          </cell>
          <cell r="AC227">
            <v>0.14983021800522381</v>
          </cell>
          <cell r="AD227">
            <v>2512.3263358613126</v>
          </cell>
          <cell r="AE227">
            <v>0.92500000000000004</v>
          </cell>
          <cell r="AF227">
            <v>0.15526447461681225</v>
          </cell>
          <cell r="AG227">
            <v>2554.2707128689553</v>
          </cell>
          <cell r="AH227">
            <v>0.86897303921568536</v>
          </cell>
          <cell r="AI227">
            <v>0.14586015393513294</v>
          </cell>
          <cell r="AJ227">
            <v>2917.9324198011977</v>
          </cell>
          <cell r="AK227">
            <v>0.80380006127450898</v>
          </cell>
          <cell r="AL227">
            <v>0.13492064238999796</v>
          </cell>
          <cell r="AM227">
            <v>3033.3692974023447</v>
          </cell>
          <cell r="AN227">
            <v>0.83295343137254829</v>
          </cell>
          <cell r="AO227">
            <v>0.13981413719170777</v>
          </cell>
          <cell r="AP227">
            <v>3075.5230744782948</v>
          </cell>
          <cell r="AQ227">
            <v>0.892625</v>
          </cell>
          <cell r="AR227">
            <v>0.14983021800522381</v>
          </cell>
          <cell r="AS227">
            <v>2683.5464893144072</v>
          </cell>
          <cell r="AT227">
            <v>0.80380006127450898</v>
          </cell>
          <cell r="AU227">
            <v>0.13492064238999796</v>
          </cell>
          <cell r="AV227">
            <v>3208.8916431276211</v>
          </cell>
        </row>
        <row r="228">
          <cell r="B228">
            <v>92</v>
          </cell>
          <cell r="C228">
            <v>0.18409010198261133</v>
          </cell>
          <cell r="D228">
            <v>0.9039215686274501</v>
          </cell>
          <cell r="E228">
            <v>0.16640301375290931</v>
          </cell>
          <cell r="F228">
            <v>2219.6598494701534</v>
          </cell>
          <cell r="G228">
            <v>0.96499999999999997</v>
          </cell>
          <cell r="H228">
            <v>0.17764694841321993</v>
          </cell>
          <cell r="I228">
            <v>1874.1989835353779</v>
          </cell>
          <cell r="J228">
            <v>1</v>
          </cell>
          <cell r="K228">
            <v>0.18409010198261133</v>
          </cell>
          <cell r="L228">
            <v>1894.7587007389841</v>
          </cell>
          <cell r="M228">
            <v>0.92500000000000004</v>
          </cell>
          <cell r="N228">
            <v>0.17028334433391548</v>
          </cell>
          <cell r="O228">
            <v>2014.8469864356362</v>
          </cell>
          <cell r="P228">
            <v>0.87228431372548931</v>
          </cell>
          <cell r="Q228">
            <v>0.16057890827155746</v>
          </cell>
          <cell r="R228">
            <v>2344.5643831739835</v>
          </cell>
          <cell r="S228">
            <v>0.9039215686274501</v>
          </cell>
          <cell r="T228">
            <v>0.16640301375290931</v>
          </cell>
          <cell r="U228">
            <v>2365.144712847843</v>
          </cell>
          <cell r="V228">
            <v>0.83612745098039143</v>
          </cell>
          <cell r="W228">
            <v>0.15392278772144111</v>
          </cell>
          <cell r="X228">
            <v>2495.3950346488173</v>
          </cell>
          <cell r="Y228">
            <v>0.96499999999999997</v>
          </cell>
          <cell r="Z228">
            <v>0.17764694841321993</v>
          </cell>
          <cell r="AA228">
            <v>2013.463627427549</v>
          </cell>
          <cell r="AB228">
            <v>0.892625</v>
          </cell>
          <cell r="AC228">
            <v>0.16432342728222843</v>
          </cell>
          <cell r="AD228">
            <v>2135.9039332589473</v>
          </cell>
          <cell r="AE228">
            <v>0.92500000000000004</v>
          </cell>
          <cell r="AF228">
            <v>0.17028334433391548</v>
          </cell>
          <cell r="AG228">
            <v>2157.6832126062463</v>
          </cell>
          <cell r="AH228">
            <v>0.87228431372548931</v>
          </cell>
          <cell r="AI228">
            <v>0.16057890827155746</v>
          </cell>
          <cell r="AJ228">
            <v>2492.3223478766799</v>
          </cell>
          <cell r="AK228">
            <v>0.80686299019607766</v>
          </cell>
          <cell r="AL228">
            <v>0.14853549015119066</v>
          </cell>
          <cell r="AM228">
            <v>2624.1051631907235</v>
          </cell>
          <cell r="AN228">
            <v>0.83612745098039143</v>
          </cell>
          <cell r="AO228">
            <v>0.15392278772144111</v>
          </cell>
          <cell r="AP228">
            <v>2645.5214694069236</v>
          </cell>
          <cell r="AQ228">
            <v>0.892625</v>
          </cell>
          <cell r="AR228">
            <v>0.16432342728222843</v>
          </cell>
          <cell r="AS228">
            <v>2281.4701337932765</v>
          </cell>
          <cell r="AT228">
            <v>0.80686299019607766</v>
          </cell>
          <cell r="AU228">
            <v>0.14853549015119066</v>
          </cell>
          <cell r="AV228">
            <v>2775.9459212769461</v>
          </cell>
        </row>
        <row r="229">
          <cell r="B229">
            <v>93</v>
          </cell>
          <cell r="C229">
            <v>0.20118484308703896</v>
          </cell>
          <cell r="D229">
            <v>0.9073529411764697</v>
          </cell>
          <cell r="E229">
            <v>0.18254565909515136</v>
          </cell>
          <cell r="F229">
            <v>1850.3017610119907</v>
          </cell>
          <cell r="G229">
            <v>0.96499999999999997</v>
          </cell>
          <cell r="H229">
            <v>0.19414337357899258</v>
          </cell>
          <cell r="I229">
            <v>1541.2532533911594</v>
          </cell>
          <cell r="J229">
            <v>1</v>
          </cell>
          <cell r="K229">
            <v>0.20118484308703896</v>
          </cell>
          <cell r="L229">
            <v>1545.9523782875044</v>
          </cell>
          <cell r="M229">
            <v>0.92500000000000004</v>
          </cell>
          <cell r="N229">
            <v>0.18609597985551105</v>
          </cell>
          <cell r="O229">
            <v>1671.7521032642649</v>
          </cell>
          <cell r="P229">
            <v>0.87559558823529327</v>
          </cell>
          <cell r="Q229">
            <v>0.17615656102682106</v>
          </cell>
          <cell r="R229">
            <v>1968.0767941515278</v>
          </cell>
          <cell r="S229">
            <v>0.9073529411764697</v>
          </cell>
          <cell r="T229">
            <v>0.18254565909515136</v>
          </cell>
          <cell r="U229">
            <v>1971.5775046682027</v>
          </cell>
          <cell r="V229">
            <v>0.83930147058823446</v>
          </cell>
          <cell r="W229">
            <v>0.16885473466301498</v>
          </cell>
          <cell r="X229">
            <v>2111.2968744494292</v>
          </cell>
          <cell r="Y229">
            <v>0.96499999999999997</v>
          </cell>
          <cell r="Z229">
            <v>0.19414337357899258</v>
          </cell>
          <cell r="AA229">
            <v>1655.7779582740325</v>
          </cell>
          <cell r="AB229">
            <v>0.892625</v>
          </cell>
          <cell r="AC229">
            <v>0.17958262056056815</v>
          </cell>
          <cell r="AD229">
            <v>1784.9248786002449</v>
          </cell>
          <cell r="AE229">
            <v>0.92500000000000004</v>
          </cell>
          <cell r="AF229">
            <v>0.18609597985551105</v>
          </cell>
          <cell r="AG229">
            <v>1790.265699150508</v>
          </cell>
          <cell r="AH229">
            <v>0.87559558823529327</v>
          </cell>
          <cell r="AI229">
            <v>0.17615656102682106</v>
          </cell>
          <cell r="AJ229">
            <v>2092.107946193838</v>
          </cell>
          <cell r="AK229">
            <v>0.80992591911764633</v>
          </cell>
          <cell r="AL229">
            <v>0.1629448189498095</v>
          </cell>
          <cell r="AM229">
            <v>2234.3324165679192</v>
          </cell>
          <cell r="AN229">
            <v>0.83930147058823446</v>
          </cell>
          <cell r="AO229">
            <v>0.16885473466301498</v>
          </cell>
          <cell r="AP229">
            <v>2238.315429858887</v>
          </cell>
          <cell r="AQ229">
            <v>0.892625</v>
          </cell>
          <cell r="AR229">
            <v>0.17958262056056815</v>
          </cell>
          <cell r="AS229">
            <v>1906.5711421663209</v>
          </cell>
          <cell r="AT229">
            <v>0.80992591911764633</v>
          </cell>
          <cell r="AU229">
            <v>0.1629448189498095</v>
          </cell>
          <cell r="AV229">
            <v>2363.6194332268765</v>
          </cell>
        </row>
        <row r="230">
          <cell r="B230">
            <v>94</v>
          </cell>
          <cell r="C230">
            <v>0.2189393203818191</v>
          </cell>
          <cell r="D230">
            <v>0.91078431372548929</v>
          </cell>
          <cell r="E230">
            <v>0.19940649866148014</v>
          </cell>
          <cell r="F230">
            <v>1512.5372065231377</v>
          </cell>
          <cell r="G230">
            <v>0.96499999999999997</v>
          </cell>
          <cell r="H230">
            <v>0.21127644416845542</v>
          </cell>
          <cell r="I230">
            <v>1242.0291472382019</v>
          </cell>
          <cell r="J230">
            <v>1</v>
          </cell>
          <cell r="K230">
            <v>0.2189393203818191</v>
          </cell>
          <cell r="L230">
            <v>1234.930191641698</v>
          </cell>
          <cell r="M230">
            <v>0.92500000000000004</v>
          </cell>
          <cell r="N230">
            <v>0.20251887135318267</v>
          </cell>
          <cell r="O230">
            <v>1360.64575753179</v>
          </cell>
          <cell r="P230">
            <v>0.87890686274509711</v>
          </cell>
          <cell r="Q230">
            <v>0.19242727120832831</v>
          </cell>
          <cell r="R230">
            <v>1621.3871542571037</v>
          </cell>
          <cell r="S230">
            <v>0.91078431372548929</v>
          </cell>
          <cell r="T230">
            <v>0.19940649866148014</v>
          </cell>
          <cell r="U230">
            <v>1611.6745896213718</v>
          </cell>
          <cell r="V230">
            <v>0.84247549019607759</v>
          </cell>
          <cell r="W230">
            <v>0.18445101126186914</v>
          </cell>
          <cell r="X230">
            <v>1754.7944009194182</v>
          </cell>
          <cell r="Y230">
            <v>0.96499999999999997</v>
          </cell>
          <cell r="Z230">
            <v>0.21127644416845542</v>
          </cell>
          <cell r="AA230">
            <v>1334.3196395569753</v>
          </cell>
          <cell r="AB230">
            <v>0.892625</v>
          </cell>
          <cell r="AC230">
            <v>0.19543071085582128</v>
          </cell>
          <cell r="AD230">
            <v>1464.383391397459</v>
          </cell>
          <cell r="AE230">
            <v>0.92500000000000004</v>
          </cell>
          <cell r="AF230">
            <v>0.20251887135318267</v>
          </cell>
          <cell r="AG230">
            <v>1457.1044496653826</v>
          </cell>
          <cell r="AH230">
            <v>0.87890686274509711</v>
          </cell>
          <cell r="AI230">
            <v>0.19242727120832831</v>
          </cell>
          <cell r="AJ230">
            <v>1723.5694050954457</v>
          </cell>
          <cell r="AK230">
            <v>0.8129888480392149</v>
          </cell>
          <cell r="AL230">
            <v>0.17799522586770372</v>
          </cell>
          <cell r="AM230">
            <v>1870.2595254765693</v>
          </cell>
          <cell r="AN230">
            <v>0.84247549019607759</v>
          </cell>
          <cell r="AO230">
            <v>0.18445101126186914</v>
          </cell>
          <cell r="AP230">
            <v>1860.3652718579324</v>
          </cell>
          <cell r="AQ230">
            <v>0.892625</v>
          </cell>
          <cell r="AR230">
            <v>0.19543071085582128</v>
          </cell>
          <cell r="AS230">
            <v>1564.1841001709374</v>
          </cell>
          <cell r="AT230">
            <v>0.8129888480392149</v>
          </cell>
          <cell r="AU230">
            <v>0.17799522586770372</v>
          </cell>
          <cell r="AV230">
            <v>1978.4798926134717</v>
          </cell>
        </row>
        <row r="231">
          <cell r="B231">
            <v>95</v>
          </cell>
          <cell r="C231">
            <v>0.23805789240910721</v>
          </cell>
          <cell r="D231">
            <v>0.91421568627450889</v>
          </cell>
          <cell r="E231">
            <v>0.21763625948185514</v>
          </cell>
          <cell r="F231">
            <v>1210.9274580751428</v>
          </cell>
          <cell r="G231">
            <v>0.96499999999999997</v>
          </cell>
          <cell r="H231">
            <v>0.22972586617478846</v>
          </cell>
          <cell r="I231">
            <v>979.61764545613562</v>
          </cell>
          <cell r="J231">
            <v>1</v>
          </cell>
          <cell r="K231">
            <v>0.23805789240910721</v>
          </cell>
          <cell r="L231">
            <v>964.55541476467511</v>
          </cell>
          <cell r="M231">
            <v>0.92500000000000004</v>
          </cell>
          <cell r="N231">
            <v>0.22020355047842419</v>
          </cell>
          <cell r="O231">
            <v>1085.0893144049555</v>
          </cell>
          <cell r="P231">
            <v>0.88221813725490106</v>
          </cell>
          <cell r="Q231">
            <v>0.21001899039999022</v>
          </cell>
          <cell r="R231">
            <v>1309.3880485911723</v>
          </cell>
          <cell r="S231">
            <v>0.91421568627450889</v>
          </cell>
          <cell r="T231">
            <v>0.21763625948185514</v>
          </cell>
          <cell r="U231">
            <v>1290.2962027232961</v>
          </cell>
          <cell r="V231">
            <v>0.84564950980392073</v>
          </cell>
          <cell r="W231">
            <v>0.20131354002071603</v>
          </cell>
          <cell r="X231">
            <v>1431.1207991131657</v>
          </cell>
          <cell r="Y231">
            <v>0.96499999999999997</v>
          </cell>
          <cell r="Z231">
            <v>0.22972586617478846</v>
          </cell>
          <cell r="AA231">
            <v>1052.4093307272426</v>
          </cell>
          <cell r="AB231">
            <v>0.892625</v>
          </cell>
          <cell r="AC231">
            <v>0.21249642621167933</v>
          </cell>
          <cell r="AD231">
            <v>1178.1979042511953</v>
          </cell>
          <cell r="AE231">
            <v>0.92500000000000004</v>
          </cell>
          <cell r="AF231">
            <v>0.22020355047842419</v>
          </cell>
          <cell r="AG231">
            <v>1162.0133010754489</v>
          </cell>
          <cell r="AH231">
            <v>0.88221813725490106</v>
          </cell>
          <cell r="AI231">
            <v>0.21001899039999022</v>
          </cell>
          <cell r="AJ231">
            <v>1391.9076477347671</v>
          </cell>
          <cell r="AK231">
            <v>0.81605177696078357</v>
          </cell>
          <cell r="AL231">
            <v>0.19426756611999096</v>
          </cell>
          <cell r="AM231">
            <v>1537.3622588081428</v>
          </cell>
          <cell r="AN231">
            <v>0.84564950980392073</v>
          </cell>
          <cell r="AO231">
            <v>0.20131354002071603</v>
          </cell>
          <cell r="AP231">
            <v>1517.2190161472747</v>
          </cell>
          <cell r="AQ231">
            <v>0.892625</v>
          </cell>
          <cell r="AR231">
            <v>0.21249642621167933</v>
          </cell>
          <cell r="AS231">
            <v>1258.4944895651579</v>
          </cell>
          <cell r="AT231">
            <v>0.81605177696078357</v>
          </cell>
          <cell r="AU231">
            <v>0.19426756611999096</v>
          </cell>
          <cell r="AV231">
            <v>1626.3199172530265</v>
          </cell>
        </row>
        <row r="232">
          <cell r="B232">
            <v>96</v>
          </cell>
          <cell r="C232">
            <v>0.25782513923430506</v>
          </cell>
          <cell r="D232">
            <v>0.91764705882352848</v>
          </cell>
          <cell r="E232">
            <v>0.23659248070912675</v>
          </cell>
          <cell r="F232">
            <v>947.38573559579777</v>
          </cell>
          <cell r="G232">
            <v>0.96499999999999997</v>
          </cell>
          <cell r="H232">
            <v>0.24880125936110437</v>
          </cell>
          <cell r="I232">
            <v>754.57413333361797</v>
          </cell>
          <cell r="J232">
            <v>1</v>
          </cell>
          <cell r="K232">
            <v>0.25782513923430506</v>
          </cell>
          <cell r="L232">
            <v>734.9353856140043</v>
          </cell>
          <cell r="M232">
            <v>0.92500000000000004</v>
          </cell>
          <cell r="N232">
            <v>0.23848825379173219</v>
          </cell>
          <cell r="O232">
            <v>846.14879478678517</v>
          </cell>
          <cell r="P232">
            <v>0.88552941176470501</v>
          </cell>
          <cell r="Q232">
            <v>0.22831174388430733</v>
          </cell>
          <cell r="R232">
            <v>1034.3916925842409</v>
          </cell>
          <cell r="S232">
            <v>0.91764705882352848</v>
          </cell>
          <cell r="T232">
            <v>0.23659248070912675</v>
          </cell>
          <cell r="U232">
            <v>1009.4809635389564</v>
          </cell>
          <cell r="V232">
            <v>0.84882352941176387</v>
          </cell>
          <cell r="W232">
            <v>0.21884804465594226</v>
          </cell>
          <cell r="X232">
            <v>1143.0168048464184</v>
          </cell>
          <cell r="Y232">
            <v>0.96499999999999997</v>
          </cell>
          <cell r="Z232">
            <v>0.24880125936110437</v>
          </cell>
          <cell r="AA232">
            <v>810.64368565549728</v>
          </cell>
          <cell r="AB232">
            <v>0.892625</v>
          </cell>
          <cell r="AC232">
            <v>0.23014116490902156</v>
          </cell>
          <cell r="AD232">
            <v>927.83506022772599</v>
          </cell>
          <cell r="AE232">
            <v>0.92500000000000004</v>
          </cell>
          <cell r="AF232">
            <v>0.23848825379173219</v>
          </cell>
          <cell r="AG232">
            <v>906.13384647548094</v>
          </cell>
          <cell r="AH232">
            <v>0.88552941176470501</v>
          </cell>
          <cell r="AI232">
            <v>0.22831174388430733</v>
          </cell>
          <cell r="AJ232">
            <v>1099.580608827486</v>
          </cell>
          <cell r="AK232">
            <v>0.81911470588235213</v>
          </cell>
          <cell r="AL232">
            <v>0.21118836309298428</v>
          </cell>
          <cell r="AM232">
            <v>1238.7026345447532</v>
          </cell>
          <cell r="AN232">
            <v>0.84882352941176387</v>
          </cell>
          <cell r="AO232">
            <v>0.21884804465594226</v>
          </cell>
          <cell r="AP232">
            <v>1211.7822850199191</v>
          </cell>
          <cell r="AQ232">
            <v>0.892625</v>
          </cell>
          <cell r="AR232">
            <v>0.23014116490902156</v>
          </cell>
          <cell r="AS232">
            <v>991.06890812547033</v>
          </cell>
          <cell r="AT232">
            <v>0.81911470588235213</v>
          </cell>
          <cell r="AU232">
            <v>0.21118836309298428</v>
          </cell>
          <cell r="AV232">
            <v>1310.3787051958159</v>
          </cell>
        </row>
        <row r="233">
          <cell r="B233">
            <v>97</v>
          </cell>
          <cell r="C233">
            <v>0.27884371464202923</v>
          </cell>
          <cell r="D233">
            <v>0.92107843137254808</v>
          </cell>
          <cell r="E233">
            <v>0.25683693128057472</v>
          </cell>
          <cell r="F233">
            <v>723.24139422274709</v>
          </cell>
          <cell r="G233">
            <v>0.96499999999999997</v>
          </cell>
          <cell r="H233">
            <v>0.26908418462955819</v>
          </cell>
          <cell r="I233">
            <v>566.83513867889985</v>
          </cell>
          <cell r="J233">
            <v>1</v>
          </cell>
          <cell r="K233">
            <v>0.27884371464202923</v>
          </cell>
          <cell r="L233">
            <v>545.45056748985598</v>
          </cell>
          <cell r="M233">
            <v>0.92500000000000004</v>
          </cell>
          <cell r="N233">
            <v>0.25793043604387705</v>
          </cell>
          <cell r="O233">
            <v>644.35224627010598</v>
          </cell>
          <cell r="P233">
            <v>0.88884068627450885</v>
          </cell>
          <cell r="Q233">
            <v>0.24784763868575457</v>
          </cell>
          <cell r="R233">
            <v>798.22792139089256</v>
          </cell>
          <cell r="S233">
            <v>0.92107843137254808</v>
          </cell>
          <cell r="T233">
            <v>0.25683693128057472</v>
          </cell>
          <cell r="U233">
            <v>770.6453581466352</v>
          </cell>
          <cell r="V233">
            <v>0.851997549019607</v>
          </cell>
          <cell r="W233">
            <v>0.23757416143453161</v>
          </cell>
          <cell r="X233">
            <v>892.86981209689702</v>
          </cell>
          <cell r="Y233">
            <v>0.96499999999999997</v>
          </cell>
          <cell r="Z233">
            <v>0.26908418462955819</v>
          </cell>
          <cell r="AA233">
            <v>608.95451577128233</v>
          </cell>
          <cell r="AB233">
            <v>0.892625</v>
          </cell>
          <cell r="AC233">
            <v>0.24890287078234133</v>
          </cell>
          <cell r="AD233">
            <v>714.30201862348497</v>
          </cell>
          <cell r="AE233">
            <v>0.92500000000000004</v>
          </cell>
          <cell r="AF233">
            <v>0.25793043604387705</v>
          </cell>
          <cell r="AG233">
            <v>690.03156772795796</v>
          </cell>
          <cell r="AH233">
            <v>0.88884068627450885</v>
          </cell>
          <cell r="AI233">
            <v>0.24784763868575457</v>
          </cell>
          <cell r="AJ233">
            <v>848.53344248471433</v>
          </cell>
          <cell r="AK233">
            <v>0.8221776348039207</v>
          </cell>
          <cell r="AL233">
            <v>0.22925906578432298</v>
          </cell>
          <cell r="AM233">
            <v>977.10305279627971</v>
          </cell>
          <cell r="AN233">
            <v>0.851997549019607</v>
          </cell>
          <cell r="AO233">
            <v>0.23757416143453161</v>
          </cell>
          <cell r="AP233">
            <v>946.58610139460018</v>
          </cell>
          <cell r="AQ233">
            <v>0.892625</v>
          </cell>
          <cell r="AR233">
            <v>0.24890287078234133</v>
          </cell>
          <cell r="AS233">
            <v>762.98315510436248</v>
          </cell>
          <cell r="AT233">
            <v>0.8221776348039207</v>
          </cell>
          <cell r="AU233">
            <v>0.22925906578432298</v>
          </cell>
          <cell r="AV233">
            <v>1033.6419714136073</v>
          </cell>
        </row>
        <row r="234">
          <cell r="B234">
            <v>98</v>
          </cell>
          <cell r="C234">
            <v>0.30118186026743465</v>
          </cell>
          <cell r="D234">
            <v>0.92450980392156767</v>
          </cell>
          <cell r="E234">
            <v>0.278445582580579</v>
          </cell>
          <cell r="F234">
            <v>537.48629395549233</v>
          </cell>
          <cell r="G234">
            <v>0.96499999999999997</v>
          </cell>
          <cell r="H234">
            <v>0.29064049515807444</v>
          </cell>
          <cell r="I234">
            <v>414.30876756810557</v>
          </cell>
          <cell r="J234">
            <v>1</v>
          </cell>
          <cell r="K234">
            <v>0.30118186026743465</v>
          </cell>
          <cell r="L234">
            <v>393.35510509738162</v>
          </cell>
          <cell r="M234">
            <v>0.92500000000000004</v>
          </cell>
          <cell r="N234">
            <v>0.27859322074737708</v>
          </cell>
          <cell r="O234">
            <v>478.15419042380591</v>
          </cell>
          <cell r="P234">
            <v>0.8921519607843128</v>
          </cell>
          <cell r="Q234">
            <v>0.26869998719025873</v>
          </cell>
          <cell r="R234">
            <v>600.38901594112178</v>
          </cell>
          <cell r="S234">
            <v>0.92450980392156767</v>
          </cell>
          <cell r="T234">
            <v>0.278445582580579</v>
          </cell>
          <cell r="U234">
            <v>572.71516925463402</v>
          </cell>
          <cell r="V234">
            <v>0.85517156862745014</v>
          </cell>
          <cell r="W234">
            <v>0.25756216388703557</v>
          </cell>
          <cell r="X234">
            <v>680.74701521776888</v>
          </cell>
          <cell r="Y234">
            <v>0.96499999999999997</v>
          </cell>
          <cell r="Z234">
            <v>0.29064049515807444</v>
          </cell>
          <cell r="AA234">
            <v>445.09448641847939</v>
          </cell>
          <cell r="AB234">
            <v>0.892625</v>
          </cell>
          <cell r="AC234">
            <v>0.26884245802121887</v>
          </cell>
          <cell r="AD234">
            <v>536.5101955824781</v>
          </cell>
          <cell r="AE234">
            <v>0.92500000000000004</v>
          </cell>
          <cell r="AF234">
            <v>0.27859322074737708</v>
          </cell>
          <cell r="AG234">
            <v>512.05142457984573</v>
          </cell>
          <cell r="AH234">
            <v>0.8921519607843128</v>
          </cell>
          <cell r="AI234">
            <v>0.26869998719025873</v>
          </cell>
          <cell r="AJ234">
            <v>638.22643241898334</v>
          </cell>
          <cell r="AK234">
            <v>0.82524056372548937</v>
          </cell>
          <cell r="AL234">
            <v>0.24854748815098934</v>
          </cell>
          <cell r="AM234">
            <v>753.09331973719463</v>
          </cell>
          <cell r="AN234">
            <v>0.85517156862745014</v>
          </cell>
          <cell r="AO234">
            <v>0.25756216388703557</v>
          </cell>
          <cell r="AP234">
            <v>721.7017021301956</v>
          </cell>
          <cell r="AQ234">
            <v>0.892625</v>
          </cell>
          <cell r="AR234">
            <v>0.26884245802121887</v>
          </cell>
          <cell r="AS234">
            <v>573.07445744031827</v>
          </cell>
          <cell r="AT234">
            <v>0.82524056372548937</v>
          </cell>
          <cell r="AU234">
            <v>0.24854748815098934</v>
          </cell>
          <cell r="AV234">
            <v>796.67017869185781</v>
          </cell>
        </row>
        <row r="235">
          <cell r="B235">
            <v>99</v>
          </cell>
          <cell r="C235">
            <v>0.3240588080476216</v>
          </cell>
          <cell r="D235">
            <v>0.92794117647058727</v>
          </cell>
          <cell r="E235">
            <v>0.30070751158536618</v>
          </cell>
          <cell r="F235">
            <v>387.82560970597893</v>
          </cell>
          <cell r="G235">
            <v>0.96499999999999997</v>
          </cell>
          <cell r="H235">
            <v>0.31271674976595482</v>
          </cell>
          <cell r="I235">
            <v>293.89386221377981</v>
          </cell>
          <cell r="J235">
            <v>1</v>
          </cell>
          <cell r="K235">
            <v>0.3240588080476216</v>
          </cell>
          <cell r="L235">
            <v>274.88368279845997</v>
          </cell>
          <cell r="M235">
            <v>0.92500000000000004</v>
          </cell>
          <cell r="N235">
            <v>0.29975439744405002</v>
          </cell>
          <cell r="O235">
            <v>344.94367449978313</v>
          </cell>
          <cell r="P235">
            <v>0.89546323529411664</v>
          </cell>
          <cell r="Q235">
            <v>0.29018274867987837</v>
          </cell>
          <cell r="R235">
            <v>439.06449504857034</v>
          </cell>
          <cell r="S235">
            <v>0.92794117647058727</v>
          </cell>
          <cell r="T235">
            <v>0.30070751158536618</v>
          </cell>
          <cell r="U235">
            <v>413.2451602987926</v>
          </cell>
          <cell r="V235">
            <v>0.85834558823529328</v>
          </cell>
          <cell r="W235">
            <v>0.27815444821646373</v>
          </cell>
          <cell r="X235">
            <v>505.41234091863959</v>
          </cell>
          <cell r="Y235">
            <v>0.96499999999999997</v>
          </cell>
          <cell r="Z235">
            <v>0.31271674976595482</v>
          </cell>
          <cell r="AA235">
            <v>315.73200449368369</v>
          </cell>
          <cell r="AB235">
            <v>0.892625</v>
          </cell>
          <cell r="AC235">
            <v>0.28926299353350826</v>
          </cell>
          <cell r="AD235">
            <v>392.27347584863981</v>
          </cell>
          <cell r="AE235">
            <v>0.92500000000000004</v>
          </cell>
          <cell r="AF235">
            <v>0.29975439744405002</v>
          </cell>
          <cell r="AG235">
            <v>369.39736901786381</v>
          </cell>
          <cell r="AH235">
            <v>0.89546323529411664</v>
          </cell>
          <cell r="AI235">
            <v>0.29018274867987837</v>
          </cell>
          <cell r="AJ235">
            <v>466.73499820351805</v>
          </cell>
          <cell r="AK235">
            <v>0.82830349264705794</v>
          </cell>
          <cell r="AL235">
            <v>0.26841904252888749</v>
          </cell>
          <cell r="AM235">
            <v>565.91386677322498</v>
          </cell>
          <cell r="AN235">
            <v>0.85834558823529328</v>
          </cell>
          <cell r="AO235">
            <v>0.27815444821646373</v>
          </cell>
          <cell r="AP235">
            <v>535.8186500485856</v>
          </cell>
          <cell r="AQ235">
            <v>0.892625</v>
          </cell>
          <cell r="AR235">
            <v>0.28926299353350826</v>
          </cell>
          <cell r="AS235">
            <v>419.00771167288673</v>
          </cell>
          <cell r="AT235">
            <v>0.82830349264705794</v>
          </cell>
          <cell r="AU235">
            <v>0.26841904252888749</v>
          </cell>
          <cell r="AV235">
            <v>598.65980689319667</v>
          </cell>
        </row>
        <row r="236">
          <cell r="B236">
            <v>100</v>
          </cell>
          <cell r="C236">
            <v>0.34806945114117493</v>
          </cell>
          <cell r="D236">
            <v>0.93137254901960687</v>
          </cell>
          <cell r="E236">
            <v>0.32418233194521162</v>
          </cell>
          <cell r="F236">
            <v>271.20353568221657</v>
          </cell>
          <cell r="G236">
            <v>0.96499999999999997</v>
          </cell>
          <cell r="H236">
            <v>0.3358870203512338</v>
          </cell>
          <cell r="I236">
            <v>201.98832884612321</v>
          </cell>
          <cell r="J236">
            <v>1</v>
          </cell>
          <cell r="K236">
            <v>0.34806945114117493</v>
          </cell>
          <cell r="L236">
            <v>185.80520419905051</v>
          </cell>
          <cell r="M236">
            <v>0.92500000000000004</v>
          </cell>
          <cell r="N236">
            <v>0.32196424230558685</v>
          </cell>
          <cell r="O236">
            <v>241.54529119796413</v>
          </cell>
          <cell r="P236">
            <v>0.8987745098039206</v>
          </cell>
          <cell r="Q236">
            <v>0.31283595032712919</v>
          </cell>
          <cell r="R236">
            <v>311.65555302763335</v>
          </cell>
          <cell r="S236">
            <v>0.93137254901960687</v>
          </cell>
          <cell r="T236">
            <v>0.32418233194521162</v>
          </cell>
          <cell r="U236">
            <v>288.97923647064692</v>
          </cell>
          <cell r="V236">
            <v>0.86151960784313641</v>
          </cell>
          <cell r="W236">
            <v>0.29986865704932075</v>
          </cell>
          <cell r="X236">
            <v>364.82965010862415</v>
          </cell>
          <cell r="Y236">
            <v>0.96499999999999997</v>
          </cell>
          <cell r="Z236">
            <v>0.3358870203512338</v>
          </cell>
          <cell r="AA236">
            <v>216.99731825132906</v>
          </cell>
          <cell r="AB236">
            <v>0.892625</v>
          </cell>
          <cell r="AC236">
            <v>0.31069549382489126</v>
          </cell>
          <cell r="AD236">
            <v>278.80327594086788</v>
          </cell>
          <cell r="AE236">
            <v>0.92500000000000004</v>
          </cell>
          <cell r="AF236">
            <v>0.32196424230558685</v>
          </cell>
          <cell r="AG236">
            <v>258.66888325049666</v>
          </cell>
          <cell r="AH236">
            <v>0.8987745098039206</v>
          </cell>
          <cell r="AI236">
            <v>0.31283595032712919</v>
          </cell>
          <cell r="AJ236">
            <v>331.29655351972309</v>
          </cell>
          <cell r="AK236">
            <v>0.83136642156862661</v>
          </cell>
          <cell r="AL236">
            <v>0.28937325405259451</v>
          </cell>
          <cell r="AM236">
            <v>414.01180850013554</v>
          </cell>
          <cell r="AN236">
            <v>0.86151960784313641</v>
          </cell>
          <cell r="AO236">
            <v>0.29986865704932075</v>
          </cell>
          <cell r="AP236">
            <v>386.77830910023079</v>
          </cell>
          <cell r="AQ236">
            <v>0.892625</v>
          </cell>
          <cell r="AR236">
            <v>0.31069549382489126</v>
          </cell>
          <cell r="AS236">
            <v>297.8042866807624</v>
          </cell>
          <cell r="AT236">
            <v>0.83136642156862661</v>
          </cell>
          <cell r="AU236">
            <v>0.28937325405259451</v>
          </cell>
          <cell r="AV236">
            <v>437.96811472639615</v>
          </cell>
        </row>
        <row r="237">
          <cell r="B237">
            <v>101</v>
          </cell>
          <cell r="C237">
            <v>0.37238550818895633</v>
          </cell>
          <cell r="D237">
            <v>0.93480392156862646</v>
          </cell>
          <cell r="E237">
            <v>0.34810743339036226</v>
          </cell>
          <cell r="F237">
            <v>183.2841410529692</v>
          </cell>
          <cell r="G237">
            <v>0.96499999999999997</v>
          </cell>
          <cell r="H237">
            <v>0.35935201540234285</v>
          </cell>
          <cell r="I237">
            <v>134.1430709242737</v>
          </cell>
          <cell r="J237">
            <v>1</v>
          </cell>
          <cell r="K237">
            <v>0.37238550818895633</v>
          </cell>
          <cell r="L237">
            <v>121.13208875431306</v>
          </cell>
          <cell r="M237">
            <v>0.92500000000000004</v>
          </cell>
          <cell r="N237">
            <v>0.3444565950747846</v>
          </cell>
          <cell r="O237">
            <v>163.77634453492928</v>
          </cell>
          <cell r="P237">
            <v>0.90208578431372455</v>
          </cell>
          <cell r="Q237">
            <v>0.33592367322169958</v>
          </cell>
          <cell r="R237">
            <v>214.15849192150665</v>
          </cell>
          <cell r="S237">
            <v>0.93480392156862646</v>
          </cell>
          <cell r="T237">
            <v>0.34810743339036226</v>
          </cell>
          <cell r="U237">
            <v>195.29727370784585</v>
          </cell>
          <cell r="V237">
            <v>0.86469362745097955</v>
          </cell>
          <cell r="W237">
            <v>0.32199937588608507</v>
          </cell>
          <cell r="X237">
            <v>255.42867287877746</v>
          </cell>
          <cell r="Y237">
            <v>0.96499999999999997</v>
          </cell>
          <cell r="Z237">
            <v>0.35935201540234285</v>
          </cell>
          <cell r="AA237">
            <v>144.11073559968173</v>
          </cell>
          <cell r="AB237">
            <v>0.892625</v>
          </cell>
          <cell r="AC237">
            <v>0.33240061424716716</v>
          </cell>
          <cell r="AD237">
            <v>192.1803544424225</v>
          </cell>
          <cell r="AE237">
            <v>0.92500000000000004</v>
          </cell>
          <cell r="AF237">
            <v>0.3444565950747846</v>
          </cell>
          <cell r="AG237">
            <v>175.3867522467182</v>
          </cell>
          <cell r="AH237">
            <v>0.90208578431372455</v>
          </cell>
          <cell r="AI237">
            <v>0.33592367322169958</v>
          </cell>
          <cell r="AJ237">
            <v>227.65508135927791</v>
          </cell>
          <cell r="AK237">
            <v>0.83442935049019529</v>
          </cell>
          <cell r="AL237">
            <v>0.31072939773007213</v>
          </cell>
          <cell r="AM237">
            <v>294.20786425825173</v>
          </cell>
          <cell r="AN237">
            <v>0.86469362745097955</v>
          </cell>
          <cell r="AO237">
            <v>0.32199937588608507</v>
          </cell>
          <cell r="AP237">
            <v>270.7956169745375</v>
          </cell>
          <cell r="AQ237">
            <v>0.892625</v>
          </cell>
          <cell r="AR237">
            <v>0.33240061424716716</v>
          </cell>
          <cell r="AS237">
            <v>205.27783676731343</v>
          </cell>
          <cell r="AT237">
            <v>0.83442935049019529</v>
          </cell>
          <cell r="AU237">
            <v>0.31072939773007213</v>
          </cell>
          <cell r="AV237">
            <v>311.23185619673887</v>
          </cell>
        </row>
        <row r="238">
          <cell r="B238">
            <v>102</v>
          </cell>
          <cell r="C238">
            <v>0.39647379395593757</v>
          </cell>
          <cell r="D238">
            <v>0.93823529411764606</v>
          </cell>
          <cell r="E238">
            <v>0.37198570668218811</v>
          </cell>
          <cell r="F238">
            <v>119.48156912986298</v>
          </cell>
          <cell r="G238">
            <v>0.96499999999999997</v>
          </cell>
          <cell r="H238">
            <v>0.38259721116747974</v>
          </cell>
          <cell r="I238">
            <v>85.938488035376523</v>
          </cell>
          <cell r="J238">
            <v>1</v>
          </cell>
          <cell r="K238">
            <v>0.39647379395593757</v>
          </cell>
          <cell r="L238">
            <v>76.024254325548426</v>
          </cell>
          <cell r="M238">
            <v>0.92500000000000004</v>
          </cell>
          <cell r="N238">
            <v>0.36673825940924226</v>
          </cell>
          <cell r="O238">
            <v>107.36250254263273</v>
          </cell>
          <cell r="P238">
            <v>0.90539705882352839</v>
          </cell>
          <cell r="Q238">
            <v>0.35896620694831149</v>
          </cell>
          <cell r="R238">
            <v>142.21758466361447</v>
          </cell>
          <cell r="S238">
            <v>0.93823529411764606</v>
          </cell>
          <cell r="T238">
            <v>0.37198570668218811</v>
          </cell>
          <cell r="U238">
            <v>127.31284100927256</v>
          </cell>
          <cell r="V238">
            <v>0.86786764705882269</v>
          </cell>
          <cell r="W238">
            <v>0.344086778681024</v>
          </cell>
          <cell r="X238">
            <v>173.18079962840014</v>
          </cell>
          <cell r="Y238">
            <v>0.96499999999999997</v>
          </cell>
          <cell r="Z238">
            <v>0.38259721116747974</v>
          </cell>
          <cell r="AA238">
            <v>92.324252320821941</v>
          </cell>
          <cell r="AB238">
            <v>0.892625</v>
          </cell>
          <cell r="AC238">
            <v>0.35390242032991875</v>
          </cell>
          <cell r="AD238">
            <v>128.29948657952295</v>
          </cell>
          <cell r="AE238">
            <v>0.92500000000000004</v>
          </cell>
          <cell r="AF238">
            <v>0.36673825940924226</v>
          </cell>
          <cell r="AG238">
            <v>114.97362874658882</v>
          </cell>
          <cell r="AH238">
            <v>0.90539705882352839</v>
          </cell>
          <cell r="AI238">
            <v>0.35896620694831149</v>
          </cell>
          <cell r="AJ238">
            <v>151.1803502014844</v>
          </cell>
          <cell r="AK238">
            <v>0.83749227941176385</v>
          </cell>
          <cell r="AL238">
            <v>0.33204374142718818</v>
          </cell>
          <cell r="AM238">
            <v>202.78883178983435</v>
          </cell>
          <cell r="AN238">
            <v>0.86786764705882269</v>
          </cell>
          <cell r="AO238">
            <v>0.344086778681024</v>
          </cell>
          <cell r="AP238">
            <v>183.59959731604908</v>
          </cell>
          <cell r="AQ238">
            <v>0.892625</v>
          </cell>
          <cell r="AR238">
            <v>0.35390242032991875</v>
          </cell>
          <cell r="AS238">
            <v>137.04335773452874</v>
          </cell>
          <cell r="AT238">
            <v>0.83749227941176385</v>
          </cell>
          <cell r="AU238">
            <v>0.33204374142718818</v>
          </cell>
          <cell r="AV238">
            <v>214.52296896631378</v>
          </cell>
        </row>
        <row r="239">
          <cell r="B239">
            <v>103</v>
          </cell>
          <cell r="C239">
            <v>0.42125944714687297</v>
          </cell>
          <cell r="D239">
            <v>0.94166666666666565</v>
          </cell>
          <cell r="E239">
            <v>0.3966859793966383</v>
          </cell>
          <cell r="F239">
            <v>75.036133201594183</v>
          </cell>
          <cell r="G239">
            <v>0.96499999999999997</v>
          </cell>
          <cell r="H239">
            <v>0.40651536649673242</v>
          </cell>
          <cell r="I239">
            <v>53.058662181091634</v>
          </cell>
          <cell r="J239">
            <v>1</v>
          </cell>
          <cell r="K239">
            <v>0.42125944714687297</v>
          </cell>
          <cell r="L239">
            <v>45.882629780427145</v>
          </cell>
          <cell r="M239">
            <v>0.92500000000000004</v>
          </cell>
          <cell r="N239">
            <v>0.38966498861085752</v>
          </cell>
          <cell r="O239">
            <v>67.988565234327254</v>
          </cell>
          <cell r="P239">
            <v>0.90870833333333234</v>
          </cell>
          <cell r="Q239">
            <v>0.38280197011775596</v>
          </cell>
          <cell r="R239">
            <v>91.166277735566425</v>
          </cell>
          <cell r="S239">
            <v>0.94166666666666565</v>
          </cell>
          <cell r="T239">
            <v>0.3966859793966383</v>
          </cell>
          <cell r="U239">
            <v>79.954283876721249</v>
          </cell>
          <cell r="V239">
            <v>0.87104166666666583</v>
          </cell>
          <cell r="W239">
            <v>0.36693453094189044</v>
          </cell>
          <cell r="X239">
            <v>113.59157615486005</v>
          </cell>
          <cell r="Y239">
            <v>0.96499999999999997</v>
          </cell>
          <cell r="Z239">
            <v>0.40651536649673242</v>
          </cell>
          <cell r="AA239">
            <v>57.001250859752744</v>
          </cell>
          <cell r="AB239">
            <v>0.892625</v>
          </cell>
          <cell r="AC239">
            <v>0.37602671400947746</v>
          </cell>
          <cell r="AD239">
            <v>82.89398775194384</v>
          </cell>
          <cell r="AE239">
            <v>0.92500000000000004</v>
          </cell>
          <cell r="AF239">
            <v>0.38966498861085752</v>
          </cell>
          <cell r="AG239">
            <v>72.808400262100406</v>
          </cell>
          <cell r="AH239">
            <v>0.90870833333333234</v>
          </cell>
          <cell r="AI239">
            <v>0.38280197011775596</v>
          </cell>
          <cell r="AJ239">
            <v>96.911713324540145</v>
          </cell>
          <cell r="AK239">
            <v>0.84055520833333242</v>
          </cell>
          <cell r="AL239">
            <v>0.35409182235892422</v>
          </cell>
          <cell r="AM239">
            <v>135.45406936268904</v>
          </cell>
          <cell r="AN239">
            <v>0.87104166666666583</v>
          </cell>
          <cell r="AO239">
            <v>0.36693453094189044</v>
          </cell>
          <cell r="AP239">
            <v>120.42540330843657</v>
          </cell>
          <cell r="AQ239">
            <v>0.892625</v>
          </cell>
          <cell r="AR239">
            <v>0.37602671400947746</v>
          </cell>
          <cell r="AS239">
            <v>88.543381742140113</v>
          </cell>
          <cell r="AT239">
            <v>0.84055520833333242</v>
          </cell>
          <cell r="AU239">
            <v>0.35409182235892422</v>
          </cell>
          <cell r="AV239">
            <v>143.29195972867038</v>
          </cell>
        </row>
        <row r="240">
          <cell r="B240">
            <v>104</v>
          </cell>
          <cell r="C240">
            <v>0.44661061181212425</v>
          </cell>
          <cell r="D240">
            <v>0.94509803921568525</v>
          </cell>
          <cell r="E240">
            <v>0.4220908135165562</v>
          </cell>
          <cell r="F240">
            <v>45.270351212383183</v>
          </cell>
          <cell r="G240">
            <v>0.96499999999999997</v>
          </cell>
          <cell r="H240">
            <v>0.43097924039869989</v>
          </cell>
          <cell r="I240">
            <v>31.489500678718848</v>
          </cell>
          <cell r="J240">
            <v>1</v>
          </cell>
          <cell r="K240">
            <v>0.44661061181212425</v>
          </cell>
          <cell r="L240">
            <v>26.554138525479758</v>
          </cell>
          <cell r="M240">
            <v>0.92500000000000004</v>
          </cell>
          <cell r="N240">
            <v>0.41311481592621496</v>
          </cell>
          <cell r="O240">
            <v>41.495801736624578</v>
          </cell>
          <cell r="P240">
            <v>0.91201960784313618</v>
          </cell>
          <cell r="Q240">
            <v>0.40731763504347668</v>
          </cell>
          <cell r="R240">
            <v>56.267647010089085</v>
          </cell>
          <cell r="S240">
            <v>0.94509803921568525</v>
          </cell>
          <cell r="T240">
            <v>0.4220908135165562</v>
          </cell>
          <cell r="U240">
            <v>48.237540470127236</v>
          </cell>
          <cell r="V240">
            <v>0.87421568627450885</v>
          </cell>
          <cell r="W240">
            <v>0.39043400250281446</v>
          </cell>
          <cell r="X240">
            <v>71.910904439526448</v>
          </cell>
          <cell r="Y240">
            <v>0.96499999999999997</v>
          </cell>
          <cell r="Z240">
            <v>0.43097924039869989</v>
          </cell>
          <cell r="AA240">
            <v>33.829366475728172</v>
          </cell>
          <cell r="AB240">
            <v>0.892625</v>
          </cell>
          <cell r="AC240">
            <v>0.39865579736879742</v>
          </cell>
          <cell r="AD240">
            <v>51.723633926438524</v>
          </cell>
          <cell r="AE240">
            <v>0.92500000000000004</v>
          </cell>
          <cell r="AF240">
            <v>0.41311481592621496</v>
          </cell>
          <cell r="AG240">
            <v>44.437515803194295</v>
          </cell>
          <cell r="AH240">
            <v>0.91201960784313618</v>
          </cell>
          <cell r="AI240">
            <v>0.40731763504347668</v>
          </cell>
          <cell r="AJ240">
            <v>59.813718536418996</v>
          </cell>
          <cell r="AK240">
            <v>0.84361813725490098</v>
          </cell>
          <cell r="AL240">
            <v>0.37676881241521593</v>
          </cell>
          <cell r="AM240">
            <v>87.490891096122354</v>
          </cell>
          <cell r="AN240">
            <v>0.87421568627450885</v>
          </cell>
          <cell r="AO240">
            <v>0.39043400250281446</v>
          </cell>
          <cell r="AP240">
            <v>76.237164431967415</v>
          </cell>
          <cell r="AQ240">
            <v>0.892625</v>
          </cell>
          <cell r="AR240">
            <v>0.39865579736879742</v>
          </cell>
          <cell r="AS240">
            <v>55.248704858356398</v>
          </cell>
          <cell r="AT240">
            <v>0.84361813725490098</v>
          </cell>
          <cell r="AU240">
            <v>0.37676881241521593</v>
          </cell>
          <cell r="AV240">
            <v>92.553448578963909</v>
          </cell>
        </row>
        <row r="241">
          <cell r="B241">
            <v>105</v>
          </cell>
          <cell r="C241">
            <v>0.47237670634149126</v>
          </cell>
          <cell r="D241">
            <v>0.94852941176470484</v>
          </cell>
          <cell r="E241">
            <v>0.44806319939744343</v>
          </cell>
          <cell r="F241">
            <v>26.16215184096815</v>
          </cell>
          <cell r="G241">
            <v>0.96499999999999997</v>
          </cell>
          <cell r="H241">
            <v>0.45584352161953906</v>
          </cell>
          <cell r="I241">
            <v>17.918179595670257</v>
          </cell>
          <cell r="J241">
            <v>1</v>
          </cell>
          <cell r="K241">
            <v>0.47237670634149126</v>
          </cell>
          <cell r="L241">
            <v>14.694778472471345</v>
          </cell>
          <cell r="M241">
            <v>0.92500000000000004</v>
          </cell>
          <cell r="N241">
            <v>0.43694845336587945</v>
          </cell>
          <cell r="O241">
            <v>24.353271240488201</v>
          </cell>
          <cell r="P241">
            <v>0.91533088235294013</v>
          </cell>
          <cell r="Q241">
            <v>0.43238098741853287</v>
          </cell>
          <cell r="R241">
            <v>33.34884210047845</v>
          </cell>
          <cell r="S241">
            <v>0.94852941176470484</v>
          </cell>
          <cell r="T241">
            <v>0.44806319939744343</v>
          </cell>
          <cell r="U241">
            <v>27.876917771053428</v>
          </cell>
          <cell r="V241">
            <v>0.87738970588235199</v>
          </cell>
          <cell r="W241">
            <v>0.41445845944263515</v>
          </cell>
          <cell r="X241">
            <v>43.83444219560473</v>
          </cell>
          <cell r="Y241">
            <v>0.96499999999999997</v>
          </cell>
          <cell r="Z241">
            <v>0.45584352161953906</v>
          </cell>
          <cell r="AA241">
            <v>19.249611808849604</v>
          </cell>
          <cell r="AB241">
            <v>0.892625</v>
          </cell>
          <cell r="AC241">
            <v>0.42165525749807364</v>
          </cell>
          <cell r="AD241">
            <v>31.103707400682392</v>
          </cell>
          <cell r="AE241">
            <v>0.92500000000000004</v>
          </cell>
          <cell r="AF241">
            <v>0.43694845336587945</v>
          </cell>
          <cell r="AG241">
            <v>26.079719641939413</v>
          </cell>
          <cell r="AH241">
            <v>0.91533088235294013</v>
          </cell>
          <cell r="AI241">
            <v>0.43238098741853287</v>
          </cell>
          <cell r="AJ241">
            <v>35.450536159008649</v>
          </cell>
          <cell r="AK241">
            <v>0.84668106617646965</v>
          </cell>
          <cell r="AL241">
            <v>0.39995241336214293</v>
          </cell>
          <cell r="AM241">
            <v>54.527051960687338</v>
          </cell>
          <cell r="AN241">
            <v>0.87738970588235199</v>
          </cell>
          <cell r="AO241">
            <v>0.41445845944263515</v>
          </cell>
          <cell r="AP241">
            <v>46.471583183329173</v>
          </cell>
          <cell r="AQ241">
            <v>0.892625</v>
          </cell>
          <cell r="AR241">
            <v>0.42165525749807364</v>
          </cell>
          <cell r="AS241">
            <v>33.223488369454977</v>
          </cell>
          <cell r="AT241">
            <v>0.84668106617646965</v>
          </cell>
          <cell r="AU241">
            <v>0.39995241336214293</v>
          </cell>
          <cell r="AV241">
            <v>57.682195672934917</v>
          </cell>
        </row>
        <row r="242">
          <cell r="B242">
            <v>106</v>
          </cell>
          <cell r="C242">
            <v>0.49840514743194486</v>
          </cell>
          <cell r="D242">
            <v>0.95196078431372444</v>
          </cell>
          <cell r="E242">
            <v>0.4744621550553117</v>
          </cell>
          <cell r="F242">
            <v>14.439854383982246</v>
          </cell>
          <cell r="G242">
            <v>0.96499999999999997</v>
          </cell>
          <cell r="H242">
            <v>0.4809609672718268</v>
          </cell>
          <cell r="I242">
            <v>9.7502935077685571</v>
          </cell>
          <cell r="J242">
            <v>1</v>
          </cell>
          <cell r="K242">
            <v>0.49840514743194486</v>
          </cell>
          <cell r="L242">
            <v>7.7533074172274814</v>
          </cell>
          <cell r="M242">
            <v>0.92500000000000004</v>
          </cell>
          <cell r="N242">
            <v>0.46102476137454901</v>
          </cell>
          <cell r="O242">
            <v>13.712147037557131</v>
          </cell>
          <cell r="P242">
            <v>0.91864215686274409</v>
          </cell>
          <cell r="Q242">
            <v>0.45785597962837576</v>
          </cell>
          <cell r="R242">
            <v>18.929436823808835</v>
          </cell>
          <cell r="S242">
            <v>0.95196078431372444</v>
          </cell>
          <cell r="T242">
            <v>0.4744621550553117</v>
          </cell>
          <cell r="U242">
            <v>15.386296805215782</v>
          </cell>
          <cell r="V242">
            <v>0.88056372549019513</v>
          </cell>
          <cell r="W242">
            <v>0.43887749342616333</v>
          </cell>
          <cell r="X242">
            <v>25.666886812687153</v>
          </cell>
          <cell r="Y242">
            <v>0.96499999999999997</v>
          </cell>
          <cell r="Z242">
            <v>0.4809609672718268</v>
          </cell>
          <cell r="AA242">
            <v>10.474800972094535</v>
          </cell>
          <cell r="AB242">
            <v>0.892625</v>
          </cell>
          <cell r="AC242">
            <v>0.44488889472643978</v>
          </cell>
          <cell r="AD242">
            <v>17.98866564750292</v>
          </cell>
          <cell r="AE242">
            <v>0.92500000000000004</v>
          </cell>
          <cell r="AF242">
            <v>0.46102476137454901</v>
          </cell>
          <cell r="AG242">
            <v>14.684226480178241</v>
          </cell>
          <cell r="AH242">
            <v>0.91864215686274409</v>
          </cell>
          <cell r="AI242">
            <v>0.45785597962837576</v>
          </cell>
          <cell r="AJ242">
            <v>20.122398330060083</v>
          </cell>
          <cell r="AK242">
            <v>0.84974399509803833</v>
          </cell>
          <cell r="AL242">
            <v>0.42351678115624763</v>
          </cell>
          <cell r="AM242">
            <v>32.718825935487466</v>
          </cell>
          <cell r="AN242">
            <v>0.88056372549019513</v>
          </cell>
          <cell r="AO242">
            <v>0.43887749342616333</v>
          </cell>
          <cell r="AP242">
            <v>27.211042409306295</v>
          </cell>
          <cell r="AQ242">
            <v>0.892625</v>
          </cell>
          <cell r="AR242">
            <v>0.44488889472643978</v>
          </cell>
          <cell r="AS242">
            <v>19.214629826048185</v>
          </cell>
          <cell r="AT242">
            <v>0.84974399509803833</v>
          </cell>
          <cell r="AU242">
            <v>0.42351678115624763</v>
          </cell>
          <cell r="AV242">
            <v>34.612062305517242</v>
          </cell>
        </row>
        <row r="243">
          <cell r="B243">
            <v>107</v>
          </cell>
          <cell r="C243">
            <v>0.52472173971773584</v>
          </cell>
          <cell r="D243">
            <v>0.95539215686274404</v>
          </cell>
          <cell r="E243">
            <v>0.50131503466169902</v>
          </cell>
          <cell r="F243">
            <v>7.5886899542731401</v>
          </cell>
          <cell r="G243">
            <v>0.96499999999999997</v>
          </cell>
          <cell r="H243">
            <v>0.50635647882761503</v>
          </cell>
          <cell r="I243">
            <v>5.060782911087979</v>
          </cell>
          <cell r="J243">
            <v>1</v>
          </cell>
          <cell r="K243">
            <v>0.52472173971773584</v>
          </cell>
          <cell r="L243">
            <v>3.8890190908590268</v>
          </cell>
          <cell r="M243">
            <v>0.92500000000000004</v>
          </cell>
          <cell r="N243">
            <v>0.48536760923890565</v>
          </cell>
          <cell r="O243">
            <v>7.3905077216346244</v>
          </cell>
          <cell r="P243">
            <v>0.92195343137254793</v>
          </cell>
          <cell r="Q243">
            <v>0.48376900844853954</v>
          </cell>
          <cell r="R243">
            <v>10.262480983030391</v>
          </cell>
          <cell r="S243">
            <v>0.95539215686274404</v>
          </cell>
          <cell r="T243">
            <v>0.50131503466169902</v>
          </cell>
          <cell r="U243">
            <v>8.0860812646924458</v>
          </cell>
          <cell r="V243">
            <v>0.88373774509803826</v>
          </cell>
          <cell r="W243">
            <v>0.46371640706207162</v>
          </cell>
          <cell r="X243">
            <v>14.402267864281969</v>
          </cell>
          <cell r="Y243">
            <v>0.96499999999999997</v>
          </cell>
          <cell r="Z243">
            <v>0.50635647882761503</v>
          </cell>
          <cell r="AA243">
            <v>5.4368305645760753</v>
          </cell>
          <cell r="AB243">
            <v>0.892625</v>
          </cell>
          <cell r="AC243">
            <v>0.46837974291554396</v>
          </cell>
          <cell r="AD243">
            <v>9.9857080699818699</v>
          </cell>
          <cell r="AE243">
            <v>0.92500000000000004</v>
          </cell>
          <cell r="AF243">
            <v>0.48536760923890565</v>
          </cell>
          <cell r="AG243">
            <v>7.9144344711842329</v>
          </cell>
          <cell r="AH243">
            <v>0.92195343137254793</v>
          </cell>
          <cell r="AI243">
            <v>0.48376900844853954</v>
          </cell>
          <cell r="AJ243">
            <v>10.909237930178032</v>
          </cell>
          <cell r="AK243">
            <v>0.85280692401960689</v>
          </cell>
          <cell r="AL243">
            <v>0.44748633281489908</v>
          </cell>
          <cell r="AM243">
            <v>18.861854092078261</v>
          </cell>
          <cell r="AN243">
            <v>0.88373774509803826</v>
          </cell>
          <cell r="AO243">
            <v>0.46371640706207162</v>
          </cell>
          <cell r="AP243">
            <v>15.268728323196919</v>
          </cell>
          <cell r="AQ243">
            <v>0.892625</v>
          </cell>
          <cell r="AR243">
            <v>0.46837974291554396</v>
          </cell>
          <cell r="AS243">
            <v>10.666254400159923</v>
          </cell>
          <cell r="AT243">
            <v>0.85280692401960689</v>
          </cell>
          <cell r="AU243">
            <v>0.44748633281489908</v>
          </cell>
          <cell r="AV243">
            <v>19.953273088705085</v>
          </cell>
        </row>
        <row r="244">
          <cell r="B244">
            <v>108</v>
          </cell>
          <cell r="C244">
            <v>0.55137440394072779</v>
          </cell>
          <cell r="D244">
            <v>0.95882352941176363</v>
          </cell>
          <cell r="E244">
            <v>0.52867075201375602</v>
          </cell>
          <cell r="F244">
            <v>3.7843655868098138</v>
          </cell>
          <cell r="G244">
            <v>0.96499999999999997</v>
          </cell>
          <cell r="H244">
            <v>0.53207629980280224</v>
          </cell>
          <cell r="I244">
            <v>2.4982226961185026</v>
          </cell>
          <cell r="J244">
            <v>1</v>
          </cell>
          <cell r="K244">
            <v>0.55137440394072779</v>
          </cell>
          <cell r="L244">
            <v>1.8483662277079909</v>
          </cell>
          <cell r="M244">
            <v>0.92500000000000004</v>
          </cell>
          <cell r="N244">
            <v>0.51002132364517327</v>
          </cell>
          <cell r="O244">
            <v>3.803394657723155</v>
          </cell>
          <cell r="P244">
            <v>0.92526470588235188</v>
          </cell>
          <cell r="Q244">
            <v>0.51016727569327458</v>
          </cell>
          <cell r="R244">
            <v>5.2978107336477853</v>
          </cell>
          <cell r="S244">
            <v>0.95882352941176363</v>
          </cell>
          <cell r="T244">
            <v>0.52867075201375602</v>
          </cell>
          <cell r="U244">
            <v>4.0324071552058376</v>
          </cell>
          <cell r="V244">
            <v>0.8869117647058814</v>
          </cell>
          <cell r="W244">
            <v>0.48902044561272434</v>
          </cell>
          <cell r="X244">
            <v>7.7236999567115987</v>
          </cell>
          <cell r="Y244">
            <v>0.96499999999999997</v>
          </cell>
          <cell r="Z244">
            <v>0.53207629980280224</v>
          </cell>
          <cell r="AA244">
            <v>2.6838561839149797</v>
          </cell>
          <cell r="AB244">
            <v>0.892625</v>
          </cell>
          <cell r="AC244">
            <v>0.49217057731759212</v>
          </cell>
          <cell r="AD244">
            <v>5.3086046913340894</v>
          </cell>
          <cell r="AE244">
            <v>0.92500000000000004</v>
          </cell>
          <cell r="AF244">
            <v>0.51002132364517327</v>
          </cell>
          <cell r="AG244">
            <v>4.0730243334275595</v>
          </cell>
          <cell r="AH244">
            <v>0.92526470588235188</v>
          </cell>
          <cell r="AI244">
            <v>0.51016727569327458</v>
          </cell>
          <cell r="AJ244">
            <v>5.6316867137666078</v>
          </cell>
          <cell r="AK244">
            <v>0.85586985294117557</v>
          </cell>
          <cell r="AL244">
            <v>0.47190473001627903</v>
          </cell>
          <cell r="AM244">
            <v>10.421432174324464</v>
          </cell>
          <cell r="AN244">
            <v>0.8869117647058814</v>
          </cell>
          <cell r="AO244">
            <v>0.48902044561272434</v>
          </cell>
          <cell r="AP244">
            <v>8.1883684847571541</v>
          </cell>
          <cell r="AQ244">
            <v>0.892625</v>
          </cell>
          <cell r="AR244">
            <v>0.49217057731759212</v>
          </cell>
          <cell r="AS244">
            <v>5.6703969063412289</v>
          </cell>
          <cell r="AT244">
            <v>0.85586985294117557</v>
          </cell>
          <cell r="AU244">
            <v>0.47190473001627903</v>
          </cell>
          <cell r="AV244">
            <v>11.024456086586234</v>
          </cell>
        </row>
        <row r="245">
          <cell r="B245">
            <v>109</v>
          </cell>
          <cell r="C245">
            <v>0.57822084999930246</v>
          </cell>
          <cell r="D245">
            <v>0.96225490196078323</v>
          </cell>
          <cell r="E245">
            <v>0.55639584732775949</v>
          </cell>
          <cell r="F245">
            <v>1.7836821861360905</v>
          </cell>
          <cell r="G245">
            <v>0.96499999999999997</v>
          </cell>
          <cell r="H245">
            <v>0.55798312024932684</v>
          </cell>
          <cell r="I245">
            <v>1.1689776078843892</v>
          </cell>
          <cell r="J245">
            <v>1</v>
          </cell>
          <cell r="K245">
            <v>0.57822084999930246</v>
          </cell>
          <cell r="L245">
            <v>0.82922440064132585</v>
          </cell>
          <cell r="M245">
            <v>0.92500000000000004</v>
          </cell>
          <cell r="N245">
            <v>0.53485428624935483</v>
          </cell>
          <cell r="O245">
            <v>1.8635822800462107</v>
          </cell>
          <cell r="P245">
            <v>0.92857598039215583</v>
          </cell>
          <cell r="Q245">
            <v>0.53692199267128793</v>
          </cell>
          <cell r="R245">
            <v>2.5950410645241062</v>
          </cell>
          <cell r="S245">
            <v>0.96225490196078323</v>
          </cell>
          <cell r="T245">
            <v>0.55639584732775949</v>
          </cell>
          <cell r="U245">
            <v>1.9005914320375168</v>
          </cell>
          <cell r="V245">
            <v>0.89008578431372454</v>
          </cell>
          <cell r="W245">
            <v>0.51466615877817756</v>
          </cell>
          <cell r="X245">
            <v>3.9466527621015133</v>
          </cell>
          <cell r="Y245">
            <v>0.96499999999999997</v>
          </cell>
          <cell r="Z245">
            <v>0.55798312024932684</v>
          </cell>
          <cell r="AA245">
            <v>1.2558399163746281</v>
          </cell>
          <cell r="AB245">
            <v>0.892625</v>
          </cell>
          <cell r="AC245">
            <v>0.51613438623062735</v>
          </cell>
          <cell r="AD245">
            <v>2.6958656556493126</v>
          </cell>
          <cell r="AE245">
            <v>0.92500000000000004</v>
          </cell>
          <cell r="AF245">
            <v>0.53485428624935483</v>
          </cell>
          <cell r="AG245">
            <v>1.995695071653836</v>
          </cell>
          <cell r="AH245">
            <v>0.92857598039215583</v>
          </cell>
          <cell r="AI245">
            <v>0.53692199267128793</v>
          </cell>
          <cell r="AJ245">
            <v>2.7585844454462873</v>
          </cell>
          <cell r="AK245">
            <v>0.85893278186274413</v>
          </cell>
          <cell r="AL245">
            <v>0.49665284322094133</v>
          </cell>
          <cell r="AM245">
            <v>5.5035090377169134</v>
          </cell>
          <cell r="AN245">
            <v>0.89008578431372454</v>
          </cell>
          <cell r="AO245">
            <v>0.51466615877817756</v>
          </cell>
          <cell r="AP245">
            <v>4.1840888795000231</v>
          </cell>
          <cell r="AQ245">
            <v>0.892625</v>
          </cell>
          <cell r="AR245">
            <v>0.51613438623062735</v>
          </cell>
          <cell r="AS245">
            <v>2.8795943873273777</v>
          </cell>
          <cell r="AT245">
            <v>0.85893278186274413</v>
          </cell>
          <cell r="AU245">
            <v>0.49665284322094133</v>
          </cell>
          <cell r="AV245">
            <v>5.8219631134694323</v>
          </cell>
        </row>
        <row r="246">
          <cell r="B246">
            <v>110</v>
          </cell>
          <cell r="C246">
            <v>0.60511711748963015</v>
          </cell>
          <cell r="D246">
            <v>0.96568627450980282</v>
          </cell>
          <cell r="E246">
            <v>0.58435329483067155</v>
          </cell>
          <cell r="F246">
            <v>0.79124882481747005</v>
          </cell>
          <cell r="G246">
            <v>0.96499999999999997</v>
          </cell>
          <cell r="H246">
            <v>0.58393801837749304</v>
          </cell>
          <cell r="I246">
            <v>0.51670783473546367</v>
          </cell>
          <cell r="J246">
            <v>1</v>
          </cell>
          <cell r="K246">
            <v>0.60511711748963015</v>
          </cell>
          <cell r="L246">
            <v>0.34974956286233627</v>
          </cell>
          <cell r="M246">
            <v>0.92500000000000004</v>
          </cell>
          <cell r="N246">
            <v>0.5597333336779079</v>
          </cell>
          <cell r="O246">
            <v>0.86683730978514939</v>
          </cell>
          <cell r="P246">
            <v>0.93188725490195967</v>
          </cell>
          <cell r="Q246">
            <v>0.56390092951159809</v>
          </cell>
          <cell r="R246">
            <v>1.2017064450960029</v>
          </cell>
          <cell r="S246">
            <v>0.96568627450980282</v>
          </cell>
          <cell r="T246">
            <v>0.58435329483067155</v>
          </cell>
          <cell r="U246">
            <v>0.84311025178512278</v>
          </cell>
          <cell r="V246">
            <v>0.89325980392156767</v>
          </cell>
          <cell r="W246">
            <v>0.54052679771837131</v>
          </cell>
          <cell r="X246">
            <v>1.9154441449994428</v>
          </cell>
          <cell r="Y246">
            <v>0.96499999999999997</v>
          </cell>
          <cell r="Z246">
            <v>0.58393801837749304</v>
          </cell>
          <cell r="AA246">
            <v>0.55510244130225939</v>
          </cell>
          <cell r="AB246">
            <v>0.892625</v>
          </cell>
          <cell r="AC246">
            <v>0.54014266699918112</v>
          </cell>
          <cell r="AD246">
            <v>1.3044366901105269</v>
          </cell>
          <cell r="AE246">
            <v>0.92500000000000004</v>
          </cell>
          <cell r="AF246">
            <v>0.5597333336779079</v>
          </cell>
          <cell r="AG246">
            <v>0.9282890085330685</v>
          </cell>
          <cell r="AH246">
            <v>0.93188725490195967</v>
          </cell>
          <cell r="AI246">
            <v>0.56390092951159809</v>
          </cell>
          <cell r="AJ246">
            <v>1.277439788045247</v>
          </cell>
          <cell r="AK246">
            <v>0.8619957107843127</v>
          </cell>
          <cell r="AL246">
            <v>0.52160835979822817</v>
          </cell>
          <cell r="AM246">
            <v>2.7701756264426614</v>
          </cell>
          <cell r="AN246">
            <v>0.89325980392156767</v>
          </cell>
          <cell r="AO246">
            <v>0.54052679771837131</v>
          </cell>
          <cell r="AP246">
            <v>2.0306799279012573</v>
          </cell>
          <cell r="AQ246">
            <v>0.892625</v>
          </cell>
          <cell r="AR246">
            <v>0.54014266699918112</v>
          </cell>
          <cell r="AS246">
            <v>1.3933367056310022</v>
          </cell>
          <cell r="AT246">
            <v>0.8619957107843127</v>
          </cell>
          <cell r="AU246">
            <v>0.52160835979822817</v>
          </cell>
          <cell r="AV246">
            <v>2.9304685800373944</v>
          </cell>
        </row>
        <row r="247">
          <cell r="B247">
            <v>111</v>
          </cell>
          <cell r="C247">
            <v>0.63621789511526672</v>
          </cell>
          <cell r="D247">
            <v>0.96911764705882242</v>
          </cell>
          <cell r="E247">
            <v>0.61656998953082398</v>
          </cell>
          <cell r="F247">
            <v>0.32887996700448457</v>
          </cell>
          <cell r="G247">
            <v>0.96499999999999997</v>
          </cell>
          <cell r="H247">
            <v>0.61395026878623238</v>
          </cell>
          <cell r="I247">
            <v>0.21498248563991185</v>
          </cell>
          <cell r="J247">
            <v>1</v>
          </cell>
          <cell r="K247">
            <v>0.63621789511526672</v>
          </cell>
          <cell r="L247">
            <v>0.13811011553982114</v>
          </cell>
          <cell r="M247">
            <v>0.92500000000000004</v>
          </cell>
          <cell r="N247">
            <v>0.58850155298162177</v>
          </cell>
          <cell r="O247">
            <v>0.38163957262271836</v>
          </cell>
          <cell r="P247">
            <v>0.93519852941176362</v>
          </cell>
          <cell r="Q247">
            <v>0.59499003989724508</v>
          </cell>
          <cell r="R247">
            <v>0.52406306370628863</v>
          </cell>
          <cell r="S247">
            <v>0.96911764705882242</v>
          </cell>
          <cell r="T247">
            <v>0.61656998953082398</v>
          </cell>
          <cell r="U247">
            <v>0.3504359982489692</v>
          </cell>
          <cell r="V247">
            <v>0.89643382352941081</v>
          </cell>
          <cell r="W247">
            <v>0.57032724031601223</v>
          </cell>
          <cell r="X247">
            <v>0.88009525509449027</v>
          </cell>
          <cell r="Y247">
            <v>0.96499999999999997</v>
          </cell>
          <cell r="Z247">
            <v>0.61395026878623238</v>
          </cell>
          <cell r="AA247">
            <v>0.2309570217317094</v>
          </cell>
          <cell r="AB247">
            <v>0.892625</v>
          </cell>
          <cell r="AC247">
            <v>0.56790399862726493</v>
          </cell>
          <cell r="AD247">
            <v>0.59985477738264259</v>
          </cell>
          <cell r="AE247">
            <v>0.92500000000000004</v>
          </cell>
          <cell r="AF247">
            <v>0.58850155298162177</v>
          </cell>
          <cell r="AG247">
            <v>0.40869470717029416</v>
          </cell>
          <cell r="AH247">
            <v>0.93519852941176362</v>
          </cell>
          <cell r="AI247">
            <v>0.59499003989724508</v>
          </cell>
          <cell r="AJ247">
            <v>0.55709030417143335</v>
          </cell>
          <cell r="AK247">
            <v>0.86505863970588137</v>
          </cell>
          <cell r="AL247">
            <v>0.55036578690495175</v>
          </cell>
          <cell r="AM247">
            <v>1.3252288615808756</v>
          </cell>
          <cell r="AN247">
            <v>0.89643382352941081</v>
          </cell>
          <cell r="AO247">
            <v>0.57032724031601223</v>
          </cell>
          <cell r="AP247">
            <v>0.9330430092818176</v>
          </cell>
          <cell r="AQ247">
            <v>0.892625</v>
          </cell>
          <cell r="AR247">
            <v>0.56790399862726493</v>
          </cell>
          <cell r="AS247">
            <v>0.6407361014236197</v>
          </cell>
          <cell r="AT247">
            <v>0.86505863970588137</v>
          </cell>
          <cell r="AU247">
            <v>0.55036578690495175</v>
          </cell>
          <cell r="AV247">
            <v>1.4019116705638464</v>
          </cell>
        </row>
        <row r="248">
          <cell r="B248">
            <v>112</v>
          </cell>
          <cell r="C248">
            <v>0.66734477847174367</v>
          </cell>
          <cell r="D248">
            <v>0.97254901960784201</v>
          </cell>
          <cell r="E248">
            <v>0.64902551004310682</v>
          </cell>
          <cell r="F248">
            <v>0.12610244919163177</v>
          </cell>
          <cell r="G248">
            <v>0.96499999999999997</v>
          </cell>
          <cell r="H248">
            <v>0.64398771122523257</v>
          </cell>
          <cell r="I248">
            <v>8.299393079695562E-2</v>
          </cell>
          <cell r="J248">
            <v>1</v>
          </cell>
          <cell r="K248">
            <v>0.66734477847174367</v>
          </cell>
          <cell r="L248">
            <v>5.0241988536949847E-2</v>
          </cell>
          <cell r="M248">
            <v>0.92500000000000004</v>
          </cell>
          <cell r="N248">
            <v>0.61729392008636297</v>
          </cell>
          <cell r="O248">
            <v>0.1570440914550062</v>
          </cell>
          <cell r="P248">
            <v>0.93850980392156746</v>
          </cell>
          <cell r="Q248">
            <v>0.62630961719159806</v>
          </cell>
          <cell r="R248">
            <v>0.21225076052301148</v>
          </cell>
          <cell r="S248">
            <v>0.97254901960784201</v>
          </cell>
          <cell r="T248">
            <v>0.64902551004310682</v>
          </cell>
          <cell r="U248">
            <v>0.1343676784773784</v>
          </cell>
          <cell r="V248">
            <v>0.89960784313725395</v>
          </cell>
          <cell r="W248">
            <v>0.60034859678987385</v>
          </cell>
          <cell r="X248">
            <v>0.37815295704123281</v>
          </cell>
          <cell r="Y248">
            <v>0.96499999999999997</v>
          </cell>
          <cell r="Z248">
            <v>0.64398771122523257</v>
          </cell>
          <cell r="AA248">
            <v>8.9160896161458697E-2</v>
          </cell>
          <cell r="AB248">
            <v>0.892625</v>
          </cell>
          <cell r="AC248">
            <v>0.59568863288334017</v>
          </cell>
          <cell r="AD248">
            <v>0.25919485071137205</v>
          </cell>
          <cell r="AE248">
            <v>0.92500000000000004</v>
          </cell>
          <cell r="AF248">
            <v>0.61729392008636297</v>
          </cell>
          <cell r="AG248">
            <v>0.16817723730520689</v>
          </cell>
          <cell r="AH248">
            <v>0.93850980392156746</v>
          </cell>
          <cell r="AI248">
            <v>0.62630961719159806</v>
          </cell>
          <cell r="AJ248">
            <v>0.22562712186610381</v>
          </cell>
          <cell r="AK248">
            <v>0.86812156862744994</v>
          </cell>
          <cell r="AL248">
            <v>0.57933639590222819</v>
          </cell>
          <cell r="AM248">
            <v>0.59586823634776365</v>
          </cell>
          <cell r="AN248">
            <v>0.89960784313725395</v>
          </cell>
          <cell r="AO248">
            <v>0.60034859678987385</v>
          </cell>
          <cell r="AP248">
            <v>0.40090316470197118</v>
          </cell>
          <cell r="AQ248">
            <v>0.892625</v>
          </cell>
          <cell r="AR248">
            <v>0.59568863288334017</v>
          </cell>
          <cell r="AS248">
            <v>0.27685950736030129</v>
          </cell>
          <cell r="AT248">
            <v>0.86812156862744994</v>
          </cell>
          <cell r="AU248">
            <v>0.57933639590222819</v>
          </cell>
          <cell r="AV248">
            <v>0.63034745082273957</v>
          </cell>
        </row>
        <row r="249">
          <cell r="B249">
            <v>113</v>
          </cell>
          <cell r="C249">
            <v>0.69846016485719109</v>
          </cell>
          <cell r="D249">
            <v>0.97598039215686161</v>
          </cell>
          <cell r="E249">
            <v>0.68168342560326756</v>
          </cell>
          <cell r="F249">
            <v>4.4258742787347996E-2</v>
          </cell>
          <cell r="G249">
            <v>0.96499999999999997</v>
          </cell>
          <cell r="H249">
            <v>0.67401405908718937</v>
          </cell>
          <cell r="I249">
            <v>2.9546859257438829E-2</v>
          </cell>
          <cell r="J249">
            <v>1</v>
          </cell>
          <cell r="K249">
            <v>0.69846016485719109</v>
          </cell>
          <cell r="L249">
            <v>1.6713259826779167E-2</v>
          </cell>
          <cell r="M249">
            <v>0.92500000000000004</v>
          </cell>
          <cell r="N249">
            <v>0.64607565249290178</v>
          </cell>
          <cell r="O249">
            <v>6.0101728614344124E-2</v>
          </cell>
          <cell r="P249">
            <v>0.94182107843137142</v>
          </cell>
          <cell r="Q249">
            <v>0.65782450570715323</v>
          </cell>
          <cell r="R249">
            <v>7.9316067951218608E-2</v>
          </cell>
          <cell r="S249">
            <v>0.97598039215686161</v>
          </cell>
          <cell r="T249">
            <v>0.68168342560326756</v>
          </cell>
          <cell r="U249">
            <v>4.7159627420289701E-2</v>
          </cell>
          <cell r="V249">
            <v>0.90278186274509709</v>
          </cell>
          <cell r="W249">
            <v>0.63055716868302258</v>
          </cell>
          <cell r="X249">
            <v>0.15112935990958726</v>
          </cell>
          <cell r="Y249">
            <v>0.96499999999999997</v>
          </cell>
          <cell r="Z249">
            <v>0.67401405908718937</v>
          </cell>
          <cell r="AA249">
            <v>3.1742374711650284E-2</v>
          </cell>
          <cell r="AB249">
            <v>0.892625</v>
          </cell>
          <cell r="AC249">
            <v>0.62346300465565019</v>
          </cell>
          <cell r="AD249">
            <v>0.10479542444071338</v>
          </cell>
          <cell r="AE249">
            <v>0.92500000000000004</v>
          </cell>
          <cell r="AF249">
            <v>0.64607565249290178</v>
          </cell>
          <cell r="AG249">
            <v>6.4362451219781208E-2</v>
          </cell>
          <cell r="AH249">
            <v>0.94182107843137142</v>
          </cell>
          <cell r="AI249">
            <v>0.65782450570715323</v>
          </cell>
          <cell r="AJ249">
            <v>8.4314685542102294E-2</v>
          </cell>
          <cell r="AK249">
            <v>0.87118449754901861</v>
          </cell>
          <cell r="AL249">
            <v>0.60848766777911678</v>
          </cell>
          <cell r="AM249">
            <v>0.25066007986943317</v>
          </cell>
          <cell r="AN249">
            <v>0.90278186274509709</v>
          </cell>
          <cell r="AO249">
            <v>0.63055716868302258</v>
          </cell>
          <cell r="AP249">
            <v>0.16022151232452311</v>
          </cell>
          <cell r="AQ249">
            <v>0.892625</v>
          </cell>
          <cell r="AR249">
            <v>0.62346300465565019</v>
          </cell>
          <cell r="AS249">
            <v>0.11193744592008836</v>
          </cell>
          <cell r="AT249">
            <v>0.87118449754901861</v>
          </cell>
          <cell r="AU249">
            <v>0.60848766777911678</v>
          </cell>
          <cell r="AV249">
            <v>0.2651642304969366</v>
          </cell>
        </row>
        <row r="250">
          <cell r="B250">
            <v>114</v>
          </cell>
          <cell r="C250">
            <v>0.72952651328711438</v>
          </cell>
          <cell r="D250">
            <v>0.9794117647058812</v>
          </cell>
          <cell r="E250">
            <v>0.71450684977826118</v>
          </cell>
          <cell r="F250">
            <v>1.4088291391174703E-2</v>
          </cell>
          <cell r="G250">
            <v>0.96499999999999997</v>
          </cell>
          <cell r="H250">
            <v>0.70399308532206539</v>
          </cell>
          <cell r="I250">
            <v>9.6318607160545862E-3</v>
          </cell>
          <cell r="J250">
            <v>1</v>
          </cell>
          <cell r="K250">
            <v>0.72952651328711438</v>
          </cell>
          <cell r="L250">
            <v>5.0397136128659207E-3</v>
          </cell>
          <cell r="M250">
            <v>0.92500000000000004</v>
          </cell>
          <cell r="N250">
            <v>0.67481202479058078</v>
          </cell>
          <cell r="O250">
            <v>2.1271465083880441E-2</v>
          </cell>
          <cell r="P250">
            <v>0.94513235294117537</v>
          </cell>
          <cell r="Q250">
            <v>0.68949911003602204</v>
          </cell>
          <cell r="R250">
            <v>2.7140014756573249E-2</v>
          </cell>
          <cell r="S250">
            <v>0.9794117647058812</v>
          </cell>
          <cell r="T250">
            <v>0.71450684977826118</v>
          </cell>
          <cell r="U250">
            <v>1.501169105025283E-2</v>
          </cell>
          <cell r="V250">
            <v>0.90595588235294011</v>
          </cell>
          <cell r="W250">
            <v>0.66091883604489154</v>
          </cell>
          <cell r="X250">
            <v>5.5833658620120415E-2</v>
          </cell>
          <cell r="Y250">
            <v>0.96499999999999997</v>
          </cell>
          <cell r="Z250">
            <v>0.70399308532206539</v>
          </cell>
          <cell r="AA250">
            <v>1.0347567887184324E-2</v>
          </cell>
          <cell r="AB250">
            <v>0.892625</v>
          </cell>
          <cell r="AC250">
            <v>0.65119360392291048</v>
          </cell>
          <cell r="AD250">
            <v>3.9459354244742055E-2</v>
          </cell>
          <cell r="AE250">
            <v>0.92500000000000004</v>
          </cell>
          <cell r="AF250">
            <v>0.67481202479058078</v>
          </cell>
          <cell r="AG250">
            <v>2.2779438551918503E-2</v>
          </cell>
          <cell r="AH250">
            <v>0.94513235294117537</v>
          </cell>
          <cell r="AI250">
            <v>0.68949911003602204</v>
          </cell>
          <cell r="AJ250">
            <v>2.8850419201514793E-2</v>
          </cell>
          <cell r="AK250">
            <v>0.87424742647058729</v>
          </cell>
          <cell r="AL250">
            <v>0.63778667678332046</v>
          </cell>
          <cell r="AM250">
            <v>9.8136512464354647E-2</v>
          </cell>
          <cell r="AN250">
            <v>0.90595588235294011</v>
          </cell>
          <cell r="AO250">
            <v>0.66091883604489154</v>
          </cell>
          <cell r="AP250">
            <v>5.919268915105981E-2</v>
          </cell>
          <cell r="AQ250">
            <v>0.892625</v>
          </cell>
          <cell r="AR250">
            <v>0.65119360392291048</v>
          </cell>
          <cell r="AS250">
            <v>4.2148589553270721E-2</v>
          </cell>
          <cell r="AT250">
            <v>0.87424742647058729</v>
          </cell>
          <cell r="AU250">
            <v>0.63778667678332046</v>
          </cell>
          <cell r="AV250">
            <v>0.1038150663034115</v>
          </cell>
        </row>
        <row r="251">
          <cell r="B251">
            <v>115</v>
          </cell>
          <cell r="C251">
            <v>0.76050566083472293</v>
          </cell>
          <cell r="D251">
            <v>0.9828431372549008</v>
          </cell>
          <cell r="E251">
            <v>0.74745776959491061</v>
          </cell>
          <cell r="F251">
            <v>4.0221106905082692E-3</v>
          </cell>
          <cell r="G251">
            <v>0.96499999999999997</v>
          </cell>
          <cell r="H251">
            <v>0.7338879627055076</v>
          </cell>
          <cell r="I251">
            <v>2.85109737316692E-3</v>
          </cell>
          <cell r="J251">
            <v>1</v>
          </cell>
          <cell r="K251">
            <v>0.76050566083472293</v>
          </cell>
          <cell r="L251">
            <v>1.3631089129062393E-3</v>
          </cell>
          <cell r="M251">
            <v>0.92500000000000004</v>
          </cell>
          <cell r="N251">
            <v>0.70346773627211878</v>
          </cell>
          <cell r="O251">
            <v>6.9172246603649394E-3</v>
          </cell>
          <cell r="P251">
            <v>0.94844362745097921</v>
          </cell>
          <cell r="Q251">
            <v>0.72129674765908869</v>
          </cell>
          <cell r="R251">
            <v>8.4269987355514876E-3</v>
          </cell>
          <cell r="S251">
            <v>0.9828431372549008</v>
          </cell>
          <cell r="T251">
            <v>0.74745776959491061</v>
          </cell>
          <cell r="U251">
            <v>4.2857349680921631E-3</v>
          </cell>
          <cell r="V251">
            <v>0.90912990196078325</v>
          </cell>
          <cell r="W251">
            <v>0.69139843687529234</v>
          </cell>
          <cell r="X251">
            <v>1.8932141952782606E-2</v>
          </cell>
          <cell r="Y251">
            <v>0.96499999999999997</v>
          </cell>
          <cell r="Z251">
            <v>0.7338879627055076</v>
          </cell>
          <cell r="AA251">
            <v>3.0629516447059062E-3</v>
          </cell>
          <cell r="AB251">
            <v>0.892625</v>
          </cell>
          <cell r="AC251">
            <v>0.67884636550259458</v>
          </cell>
          <cell r="AD251">
            <v>1.376367514563768E-2</v>
          </cell>
          <cell r="AE251">
            <v>0.92500000000000004</v>
          </cell>
          <cell r="AF251">
            <v>0.70346773627211878</v>
          </cell>
          <cell r="AG251">
            <v>7.4075994991057627E-3</v>
          </cell>
          <cell r="AH251">
            <v>0.94844362745097921</v>
          </cell>
          <cell r="AI251">
            <v>0.72129674765908869</v>
          </cell>
          <cell r="AJ251">
            <v>8.958080837904182E-3</v>
          </cell>
          <cell r="AK251">
            <v>0.87731035539215585</v>
          </cell>
          <cell r="AL251">
            <v>0.66719949158465708</v>
          </cell>
          <cell r="AM251">
            <v>3.5546352308608989E-2</v>
          </cell>
          <cell r="AN251">
            <v>0.90912990196078325</v>
          </cell>
          <cell r="AO251">
            <v>0.69139843687529234</v>
          </cell>
          <cell r="AP251">
            <v>2.0071125934974281E-2</v>
          </cell>
          <cell r="AQ251">
            <v>0.892625</v>
          </cell>
          <cell r="AR251">
            <v>0.67884636550259458</v>
          </cell>
          <cell r="AS251">
            <v>1.4701697621808825E-2</v>
          </cell>
          <cell r="AT251">
            <v>0.87731035539215585</v>
          </cell>
          <cell r="AU251">
            <v>0.66719949158465708</v>
          </cell>
          <cell r="AV251">
            <v>3.7603200165718609E-2</v>
          </cell>
        </row>
        <row r="252">
          <cell r="B252">
            <v>116</v>
          </cell>
          <cell r="C252">
            <v>0.79151791086202483</v>
          </cell>
          <cell r="D252">
            <v>0.9862745098039204</v>
          </cell>
          <cell r="E252">
            <v>0.78065393953646667</v>
          </cell>
          <cell r="F252">
            <v>1.0157528047171126E-3</v>
          </cell>
          <cell r="G252">
            <v>0.96499999999999997</v>
          </cell>
          <cell r="H252">
            <v>0.76381478398185398</v>
          </cell>
          <cell r="I252">
            <v>7.5871133049842476E-4</v>
          </cell>
          <cell r="J252">
            <v>1</v>
          </cell>
          <cell r="K252">
            <v>0.79151791086202483</v>
          </cell>
          <cell r="L252">
            <v>3.26456868306779E-4</v>
          </cell>
          <cell r="M252">
            <v>0.92500000000000004</v>
          </cell>
          <cell r="N252">
            <v>0.732154067547373</v>
          </cell>
          <cell r="O252">
            <v>2.0511802872523396E-3</v>
          </cell>
          <cell r="P252">
            <v>0.95175490196078316</v>
          </cell>
          <cell r="Q252">
            <v>0.75333105165269032</v>
          </cell>
          <cell r="R252">
            <v>2.3486319550709467E-3</v>
          </cell>
          <cell r="S252">
            <v>0.9862745098039204</v>
          </cell>
          <cell r="T252">
            <v>0.78065393953646667</v>
          </cell>
          <cell r="U252">
            <v>1.0823290677670794E-3</v>
          </cell>
          <cell r="V252">
            <v>0.91230392156862639</v>
          </cell>
          <cell r="W252">
            <v>0.72210489407123168</v>
          </cell>
          <cell r="X252">
            <v>5.8424885999275675E-3</v>
          </cell>
          <cell r="Y252">
            <v>0.96499999999999997</v>
          </cell>
          <cell r="Z252">
            <v>0.76381478398185398</v>
          </cell>
          <cell r="AA252">
            <v>8.1508830230720493E-4</v>
          </cell>
          <cell r="AB252">
            <v>0.892625</v>
          </cell>
          <cell r="AC252">
            <v>0.70652867518321494</v>
          </cell>
          <cell r="AD252">
            <v>4.4202542970631468E-3</v>
          </cell>
          <cell r="AE252">
            <v>0.92500000000000004</v>
          </cell>
          <cell r="AF252">
            <v>0.732154067547373</v>
          </cell>
          <cell r="AG252">
            <v>2.1965922482593508E-3</v>
          </cell>
          <cell r="AH252">
            <v>0.95175490196078316</v>
          </cell>
          <cell r="AI252">
            <v>0.75333105165269032</v>
          </cell>
          <cell r="AJ252">
            <v>2.4966462642566916E-3</v>
          </cell>
          <cell r="AK252">
            <v>0.88037328431372441</v>
          </cell>
          <cell r="AL252">
            <v>0.69683122277873855</v>
          </cell>
          <cell r="AM252">
            <v>1.1829844120615969E-2</v>
          </cell>
          <cell r="AN252">
            <v>0.91230392156862639</v>
          </cell>
          <cell r="AO252">
            <v>0.72210489407123168</v>
          </cell>
          <cell r="AP252">
            <v>6.1939808372059226E-3</v>
          </cell>
          <cell r="AQ252">
            <v>0.892625</v>
          </cell>
          <cell r="AR252">
            <v>0.70652867518321494</v>
          </cell>
          <cell r="AS252">
            <v>4.7215036245257655E-3</v>
          </cell>
          <cell r="AT252">
            <v>0.88037328431372441</v>
          </cell>
          <cell r="AU252">
            <v>0.69683122277873855</v>
          </cell>
          <cell r="AV252">
            <v>1.2514364133195061E-2</v>
          </cell>
        </row>
        <row r="253">
          <cell r="B253">
            <v>117</v>
          </cell>
          <cell r="C253">
            <v>0.82270911896475729</v>
          </cell>
          <cell r="D253">
            <v>0.98970588235293999</v>
          </cell>
          <cell r="E253">
            <v>0.81424005450482495</v>
          </cell>
          <cell r="F253">
            <v>2.2280137611948333E-4</v>
          </cell>
          <cell r="G253">
            <v>0.96499999999999997</v>
          </cell>
          <cell r="H253">
            <v>0.79391429980099071</v>
          </cell>
          <cell r="I253">
            <v>1.7919639948918542E-4</v>
          </cell>
          <cell r="J253">
            <v>1</v>
          </cell>
          <cell r="K253">
            <v>0.82270911896475729</v>
          </cell>
          <cell r="L253">
            <v>6.8060409918038121E-5</v>
          </cell>
          <cell r="M253">
            <v>0.92500000000000004</v>
          </cell>
          <cell r="N253">
            <v>0.76100593504240055</v>
          </cell>
          <cell r="O253">
            <v>5.4940029666755024E-4</v>
          </cell>
          <cell r="P253">
            <v>0.95506617647058711</v>
          </cell>
          <cell r="Q253">
            <v>0.78574165259715611</v>
          </cell>
          <cell r="R253">
            <v>5.7933457441223634E-4</v>
          </cell>
          <cell r="S253">
            <v>0.98970588235293999</v>
          </cell>
          <cell r="T253">
            <v>0.81424005450482495</v>
          </cell>
          <cell r="U253">
            <v>2.3740461713987746E-4</v>
          </cell>
          <cell r="V253">
            <v>0.91547794117646952</v>
          </cell>
          <cell r="W253">
            <v>0.75317205041696311</v>
          </cell>
          <cell r="X253">
            <v>1.6235989883644926E-3</v>
          </cell>
          <cell r="Y253">
            <v>0.96499999999999997</v>
          </cell>
          <cell r="Z253">
            <v>0.79391429980099071</v>
          </cell>
          <cell r="AA253">
            <v>1.9251180675429111E-4</v>
          </cell>
          <cell r="AB253">
            <v>0.892625</v>
          </cell>
          <cell r="AC253">
            <v>0.73437072731591646</v>
          </cell>
          <cell r="AD253">
            <v>1.2972178845862088E-3</v>
          </cell>
          <cell r="AE253">
            <v>0.92500000000000004</v>
          </cell>
          <cell r="AF253">
            <v>0.76100593504240055</v>
          </cell>
          <cell r="AG253">
            <v>5.8834829895323818E-4</v>
          </cell>
          <cell r="AH253">
            <v>0.95506617647058711</v>
          </cell>
          <cell r="AI253">
            <v>0.78574165259715611</v>
          </cell>
          <cell r="AJ253">
            <v>6.1584510839943749E-4</v>
          </cell>
          <cell r="AK253">
            <v>0.88343621323529309</v>
          </cell>
          <cell r="AL253">
            <v>0.72681102865236946</v>
          </cell>
          <cell r="AM253">
            <v>3.5864393767652725E-3</v>
          </cell>
          <cell r="AN253">
            <v>0.91547794117646952</v>
          </cell>
          <cell r="AO253">
            <v>0.75317205041696311</v>
          </cell>
          <cell r="AP253">
            <v>1.721276960876101E-3</v>
          </cell>
          <cell r="AQ253">
            <v>0.892625</v>
          </cell>
          <cell r="AR253">
            <v>0.73437072731591646</v>
          </cell>
          <cell r="AS253">
            <v>1.3856259238168289E-3</v>
          </cell>
          <cell r="AT253">
            <v>0.88343621323529309</v>
          </cell>
          <cell r="AU253">
            <v>0.72681102865236946</v>
          </cell>
          <cell r="AV253">
            <v>3.793964471962358E-3</v>
          </cell>
        </row>
        <row r="254">
          <cell r="B254">
            <v>118</v>
          </cell>
          <cell r="C254">
            <v>0.85407928514292075</v>
          </cell>
          <cell r="D254">
            <v>0.99313725490195959</v>
          </cell>
          <cell r="E254">
            <v>0.84821795671546829</v>
          </cell>
          <cell r="F254">
            <v>4.1387571484205223E-5</v>
          </cell>
          <cell r="G254">
            <v>0.96499999999999997</v>
          </cell>
          <cell r="H254">
            <v>0.82418651016291855</v>
          </cell>
          <cell r="I254">
            <v>3.6929815461870167E-5</v>
          </cell>
          <cell r="J254">
            <v>1</v>
          </cell>
          <cell r="K254">
            <v>0.85407928514292075</v>
          </cell>
          <cell r="L254">
            <v>1.206649003798875E-5</v>
          </cell>
          <cell r="M254">
            <v>0.92500000000000004</v>
          </cell>
          <cell r="N254">
            <v>0.79002333875720177</v>
          </cell>
          <cell r="O254">
            <v>1.3130341018948892E-4</v>
          </cell>
          <cell r="P254">
            <v>0.95837745098039095</v>
          </cell>
          <cell r="Q254">
            <v>0.81853032823042693</v>
          </cell>
          <cell r="R254">
            <v>1.2412726850689564E-4</v>
          </cell>
          <cell r="S254">
            <v>0.99313725490195959</v>
          </cell>
          <cell r="T254">
            <v>0.84821795671546829</v>
          </cell>
          <cell r="U254">
            <v>4.4100268740206535E-5</v>
          </cell>
          <cell r="V254">
            <v>0.91865196078431266</v>
          </cell>
          <cell r="W254">
            <v>0.78460160996180828</v>
          </cell>
          <cell r="X254">
            <v>4.0074960924310068E-4</v>
          </cell>
          <cell r="Y254">
            <v>0.96499999999999997</v>
          </cell>
          <cell r="Z254">
            <v>0.82418651016291855</v>
          </cell>
          <cell r="AA254">
            <v>3.9673930491534448E-5</v>
          </cell>
          <cell r="AB254">
            <v>0.892625</v>
          </cell>
          <cell r="AC254">
            <v>0.7623725219006996</v>
          </cell>
          <cell r="AD254">
            <v>3.4457904319542008E-4</v>
          </cell>
          <cell r="AE254">
            <v>0.92500000000000004</v>
          </cell>
          <cell r="AF254">
            <v>0.79002333875720177</v>
          </cell>
          <cell r="AG254">
            <v>1.4061175157772336E-4</v>
          </cell>
          <cell r="AH254">
            <v>0.95837745098039095</v>
          </cell>
          <cell r="AI254">
            <v>0.81853032823042693</v>
          </cell>
          <cell r="AJ254">
            <v>1.3194995518178872E-4</v>
          </cell>
          <cell r="AK254">
            <v>0.88649914215686165</v>
          </cell>
          <cell r="AL254">
            <v>0.75714055361314492</v>
          </cell>
          <cell r="AM254">
            <v>9.7977568413914204E-4</v>
          </cell>
          <cell r="AN254">
            <v>0.91865196078431266</v>
          </cell>
          <cell r="AO254">
            <v>0.78460160996180828</v>
          </cell>
          <cell r="AP254">
            <v>4.2485926291756921E-4</v>
          </cell>
          <cell r="AQ254">
            <v>0.892625</v>
          </cell>
          <cell r="AR254">
            <v>0.7623725219006996</v>
          </cell>
          <cell r="AS254">
            <v>3.6806280635567565E-4</v>
          </cell>
          <cell r="AT254">
            <v>0.88649914215686165</v>
          </cell>
          <cell r="AU254">
            <v>0.75714055361314492</v>
          </cell>
          <cell r="AV254">
            <v>1.0364692514248529E-3</v>
          </cell>
        </row>
        <row r="255">
          <cell r="B255">
            <v>119</v>
          </cell>
          <cell r="C255">
            <v>0.88562840939651488</v>
          </cell>
          <cell r="D255">
            <v>0.99656862745097918</v>
          </cell>
          <cell r="E255">
            <v>0.88258948838387874</v>
          </cell>
          <cell r="F255">
            <v>6.2818901664572877E-6</v>
          </cell>
          <cell r="G255">
            <v>0.96499999999999997</v>
          </cell>
          <cell r="H255">
            <v>0.85463141506763685</v>
          </cell>
          <cell r="I255">
            <v>6.4927597353908041E-6</v>
          </cell>
          <cell r="J255">
            <v>1</v>
          </cell>
          <cell r="K255">
            <v>0.88562840939651488</v>
          </cell>
          <cell r="L255">
            <v>1.7607508521591437E-6</v>
          </cell>
          <cell r="M255">
            <v>0.92500000000000004</v>
          </cell>
          <cell r="N255">
            <v>0.81920627869177631</v>
          </cell>
          <cell r="O255">
            <v>2.7570651681382494E-5</v>
          </cell>
          <cell r="P255">
            <v>0.96168872549019491</v>
          </cell>
          <cell r="Q255">
            <v>0.85169885629044295</v>
          </cell>
          <cell r="R255">
            <v>2.2525334673600016E-5</v>
          </cell>
          <cell r="S255">
            <v>0.99656862745097918</v>
          </cell>
          <cell r="T255">
            <v>0.88258948838387874</v>
          </cell>
          <cell r="U255">
            <v>6.6936288987855089E-6</v>
          </cell>
          <cell r="V255">
            <v>0.9218259803921558</v>
          </cell>
          <cell r="W255">
            <v>0.81639527675508783</v>
          </cell>
          <cell r="X255">
            <v>8.6320820639398328E-5</v>
          </cell>
          <cell r="Y255">
            <v>0.96499999999999997</v>
          </cell>
          <cell r="Z255">
            <v>0.85463141506763685</v>
          </cell>
          <cell r="AA255">
            <v>6.9752121752704673E-6</v>
          </cell>
          <cell r="AB255">
            <v>0.892625</v>
          </cell>
          <cell r="AC255">
            <v>0.79053405893756412</v>
          </cell>
          <cell r="AD255">
            <v>8.1881449040397569E-5</v>
          </cell>
          <cell r="AE255">
            <v>0.92500000000000004</v>
          </cell>
          <cell r="AF255">
            <v>0.81920627869177631</v>
          </cell>
          <cell r="AG255">
            <v>2.9525186127792116E-5</v>
          </cell>
          <cell r="AH255">
            <v>0.96168872549019491</v>
          </cell>
          <cell r="AI255">
            <v>0.85169885629044295</v>
          </cell>
          <cell r="AJ255">
            <v>2.3944915056849076E-5</v>
          </cell>
          <cell r="AK255">
            <v>0.88956207107843033</v>
          </cell>
          <cell r="AL255">
            <v>0.78782144206865978</v>
          </cell>
          <cell r="AM255">
            <v>2.3794778023333423E-4</v>
          </cell>
          <cell r="AN255">
            <v>0.9218259803921558</v>
          </cell>
          <cell r="AO255">
            <v>0.81639527675508783</v>
          </cell>
          <cell r="AP255">
            <v>9.1514001225257219E-5</v>
          </cell>
          <cell r="AQ255">
            <v>0.892625</v>
          </cell>
          <cell r="AR255">
            <v>0.79053405893756412</v>
          </cell>
          <cell r="AS255">
            <v>8.7461836456450363E-5</v>
          </cell>
          <cell r="AT255">
            <v>0.88956207107843033</v>
          </cell>
          <cell r="AU255">
            <v>0.78782144206865978</v>
          </cell>
          <cell r="AV255">
            <v>2.5171634859803789E-4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7.3755993836003134E-7</v>
          </cell>
          <cell r="G256">
            <v>1</v>
          </cell>
          <cell r="H256">
            <v>1</v>
          </cell>
          <cell r="I256">
            <v>9.4384329503958587E-7</v>
          </cell>
          <cell r="J256">
            <v>1</v>
          </cell>
          <cell r="K256">
            <v>1</v>
          </cell>
          <cell r="L256">
            <v>2.0137987561788313E-7</v>
          </cell>
          <cell r="M256">
            <v>1</v>
          </cell>
          <cell r="N256">
            <v>1</v>
          </cell>
          <cell r="O256">
            <v>4.9846007163699757E-6</v>
          </cell>
          <cell r="P256">
            <v>1</v>
          </cell>
          <cell r="Q256">
            <v>1</v>
          </cell>
          <cell r="R256">
            <v>3.3405328945354245E-6</v>
          </cell>
          <cell r="S256">
            <v>1</v>
          </cell>
          <cell r="T256">
            <v>1</v>
          </cell>
          <cell r="U256">
            <v>7.85902393574861E-7</v>
          </cell>
          <cell r="V256">
            <v>1</v>
          </cell>
          <cell r="W256">
            <v>1</v>
          </cell>
          <cell r="X256">
            <v>1.5848910383770432E-5</v>
          </cell>
          <cell r="Y256">
            <v>1</v>
          </cell>
          <cell r="Z256">
            <v>1</v>
          </cell>
          <cell r="AA256">
            <v>1.0139767235220585E-6</v>
          </cell>
          <cell r="AB256">
            <v>1</v>
          </cell>
          <cell r="AC256">
            <v>1</v>
          </cell>
          <cell r="AD256">
            <v>1.7151374778802765E-5</v>
          </cell>
          <cell r="AE256">
            <v>1</v>
          </cell>
          <cell r="AF256">
            <v>1</v>
          </cell>
          <cell r="AG256">
            <v>5.3379682723614803E-6</v>
          </cell>
          <cell r="AH256">
            <v>1</v>
          </cell>
          <cell r="AI256">
            <v>1</v>
          </cell>
          <cell r="AJ256">
            <v>3.5510582889589112E-6</v>
          </cell>
          <cell r="AK256">
            <v>1</v>
          </cell>
          <cell r="AL256">
            <v>1</v>
          </cell>
          <cell r="AM256">
            <v>5.0487416872872315E-5</v>
          </cell>
          <cell r="AN256">
            <v>1</v>
          </cell>
          <cell r="AO256">
            <v>1</v>
          </cell>
          <cell r="AP256">
            <v>1.6802402867997906E-5</v>
          </cell>
          <cell r="AQ256">
            <v>1</v>
          </cell>
          <cell r="AR256">
            <v>1</v>
          </cell>
          <cell r="AS256">
            <v>1.8320275880399238E-5</v>
          </cell>
          <cell r="AT256">
            <v>1</v>
          </cell>
          <cell r="AU256">
            <v>1</v>
          </cell>
          <cell r="AV256">
            <v>5.3408811853274211E-5</v>
          </cell>
        </row>
        <row r="264">
          <cell r="B264" t="str">
            <v>Age</v>
          </cell>
          <cell r="C264"/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4.5749616173770651E-4</v>
          </cell>
          <cell r="D283">
            <v>0.65343137254901962</v>
          </cell>
          <cell r="E283">
            <v>2.9894234490017782E-4</v>
          </cell>
          <cell r="F283">
            <v>9932.2552672583315</v>
          </cell>
          <cell r="G283">
            <v>0.96499999999999997</v>
          </cell>
          <cell r="H283">
            <v>4.4148379607688676E-4</v>
          </cell>
          <cell r="I283">
            <v>9931.0779148889396</v>
          </cell>
          <cell r="J283">
            <v>0.9</v>
          </cell>
          <cell r="K283">
            <v>4.1174654556393588E-4</v>
          </cell>
          <cell r="L283">
            <v>9931.3208606159569</v>
          </cell>
          <cell r="M283">
            <v>0.92500000000000004</v>
          </cell>
          <cell r="N283">
            <v>4.2318394960737856E-4</v>
          </cell>
          <cell r="O283">
            <v>9931.2274199517196</v>
          </cell>
          <cell r="P283">
            <v>0.63056127450980393</v>
          </cell>
          <cell r="Q283">
            <v>2.8847936282867158E-4</v>
          </cell>
          <cell r="R283">
            <v>9932.3402982627886</v>
          </cell>
          <cell r="S283">
            <v>0.58808823529411769</v>
          </cell>
          <cell r="T283">
            <v>2.6904811041016005E-4</v>
          </cell>
          <cell r="U283">
            <v>9932.4982129853488</v>
          </cell>
          <cell r="V283">
            <v>0.6044240196078432</v>
          </cell>
          <cell r="W283">
            <v>2.7652166903266451E-4</v>
          </cell>
          <cell r="X283">
            <v>9932.437476553594</v>
          </cell>
          <cell r="Y283">
            <v>0.86849999999999994</v>
          </cell>
          <cell r="Z283">
            <v>3.9733541646919807E-4</v>
          </cell>
          <cell r="AA283">
            <v>9931.4385958528965</v>
          </cell>
          <cell r="AB283">
            <v>0.892625</v>
          </cell>
          <cell r="AC283">
            <v>4.0837251137112025E-4</v>
          </cell>
          <cell r="AD283">
            <v>9931.3484256119064</v>
          </cell>
          <cell r="AE283">
            <v>0.83250000000000002</v>
          </cell>
          <cell r="AF283">
            <v>3.8086555464664066E-4</v>
          </cell>
          <cell r="AG283">
            <v>9931.5731504093983</v>
          </cell>
          <cell r="AH283">
            <v>0.5675051470588236</v>
          </cell>
          <cell r="AI283">
            <v>2.5963142654580445E-4</v>
          </cell>
          <cell r="AJ283">
            <v>9932.5747408893603</v>
          </cell>
          <cell r="AK283">
            <v>0.58326917892156871</v>
          </cell>
          <cell r="AL283">
            <v>2.6684341061652126E-4</v>
          </cell>
          <cell r="AM283">
            <v>9932.5161302327178</v>
          </cell>
          <cell r="AN283">
            <v>0.54398161764705888</v>
          </cell>
          <cell r="AO283">
            <v>2.4886950212939804E-4</v>
          </cell>
          <cell r="AP283">
            <v>9932.662201351086</v>
          </cell>
          <cell r="AQ283">
            <v>0.80336249999999998</v>
          </cell>
          <cell r="AR283">
            <v>3.6753526023400822E-4</v>
          </cell>
          <cell r="AS283">
            <v>9931.6820555035665</v>
          </cell>
          <cell r="AT283">
            <v>0.52494226102941188</v>
          </cell>
          <cell r="AU283">
            <v>2.4015906955486918E-4</v>
          </cell>
          <cell r="AV283">
            <v>9932.7329896622959</v>
          </cell>
        </row>
        <row r="284">
          <cell r="B284">
            <v>20</v>
          </cell>
          <cell r="C284">
            <v>5.3308915542364991E-4</v>
          </cell>
          <cell r="D284">
            <v>0.65686274509803921</v>
          </cell>
          <cell r="E284">
            <v>3.5016640601357395E-4</v>
          </cell>
          <cell r="F284">
            <v>9929.2860955785909</v>
          </cell>
          <cell r="G284">
            <v>0.96499999999999997</v>
          </cell>
          <cell r="H284">
            <v>5.1443103498382214E-4</v>
          </cell>
          <cell r="I284">
            <v>9926.6935049119384</v>
          </cell>
          <cell r="J284">
            <v>0.9</v>
          </cell>
          <cell r="K284">
            <v>4.7978023988128494E-4</v>
          </cell>
          <cell r="L284">
            <v>9927.2316735587101</v>
          </cell>
          <cell r="M284">
            <v>0.92500000000000004</v>
          </cell>
          <cell r="N284">
            <v>4.9310746876687623E-4</v>
          </cell>
          <cell r="O284">
            <v>9927.0246839076954</v>
          </cell>
          <cell r="P284">
            <v>0.63387254901960777</v>
          </cell>
          <cell r="Q284">
            <v>3.3791058180309883E-4</v>
          </cell>
          <cell r="R284">
            <v>9929.4750230621485</v>
          </cell>
          <cell r="S284">
            <v>0.5911764705882353</v>
          </cell>
          <cell r="T284">
            <v>3.1514976541221655E-4</v>
          </cell>
          <cell r="U284">
            <v>9929.8258931094933</v>
          </cell>
          <cell r="V284">
            <v>0.60759803921568634</v>
          </cell>
          <cell r="W284">
            <v>3.2390392556255597E-4</v>
          </cell>
          <cell r="X284">
            <v>9929.6909423650141</v>
          </cell>
          <cell r="Y284">
            <v>0.86849999999999994</v>
          </cell>
          <cell r="Z284">
            <v>4.6298793148543993E-4</v>
          </cell>
          <cell r="AA284">
            <v>9927.4924835622751</v>
          </cell>
          <cell r="AB284">
            <v>0.892625</v>
          </cell>
          <cell r="AC284">
            <v>4.7584870736003552E-4</v>
          </cell>
          <cell r="AD284">
            <v>9927.2927359140376</v>
          </cell>
          <cell r="AE284">
            <v>0.83250000000000002</v>
          </cell>
          <cell r="AF284">
            <v>4.4379672189018857E-4</v>
          </cell>
          <cell r="AG284">
            <v>9927.7905562929536</v>
          </cell>
          <cell r="AH284">
            <v>0.57048529411764703</v>
          </cell>
          <cell r="AI284">
            <v>3.0411952362278895E-4</v>
          </cell>
          <cell r="AJ284">
            <v>9929.9959323401108</v>
          </cell>
          <cell r="AK284">
            <v>0.58633210784313716</v>
          </cell>
          <cell r="AL284">
            <v>3.1256728816786639E-4</v>
          </cell>
          <cell r="AM284">
            <v>9929.8657037525227</v>
          </cell>
          <cell r="AN284">
            <v>0.54683823529411768</v>
          </cell>
          <cell r="AO284">
            <v>2.9151353300630036E-4</v>
          </cell>
          <cell r="AP284">
            <v>9930.1902646542167</v>
          </cell>
          <cell r="AQ284">
            <v>0.80336249999999998</v>
          </cell>
          <cell r="AR284">
            <v>4.2826383662403195E-4</v>
          </cell>
          <cell r="AS284">
            <v>9928.0318121547352</v>
          </cell>
          <cell r="AT284">
            <v>0.52769889705882356</v>
          </cell>
          <cell r="AU284">
            <v>2.8131055935107983E-4</v>
          </cell>
          <cell r="AV284">
            <v>9930.3475537493614</v>
          </cell>
        </row>
        <row r="285">
          <cell r="B285">
            <v>21</v>
          </cell>
          <cell r="C285">
            <v>6.1508954099492928E-4</v>
          </cell>
          <cell r="D285">
            <v>0.66029411764705881</v>
          </cell>
          <cell r="E285">
            <v>4.0614000574518122E-4</v>
          </cell>
          <cell r="F285">
            <v>9925.8091931522213</v>
          </cell>
          <cell r="G285">
            <v>0.96499999999999997</v>
          </cell>
          <cell r="H285">
            <v>5.935614070601067E-4</v>
          </cell>
          <cell r="I285">
            <v>9921.5869056982392</v>
          </cell>
          <cell r="J285">
            <v>0.9</v>
          </cell>
          <cell r="K285">
            <v>5.5358058689543635E-4</v>
          </cell>
          <cell r="L285">
            <v>9922.4687839650123</v>
          </cell>
          <cell r="M285">
            <v>0.92500000000000004</v>
          </cell>
          <cell r="N285">
            <v>5.6895782542030961E-4</v>
          </cell>
          <cell r="O285">
            <v>9922.1295938934272</v>
          </cell>
          <cell r="P285">
            <v>0.63718382352941172</v>
          </cell>
          <cell r="Q285">
            <v>3.9192510554409988E-4</v>
          </cell>
          <cell r="R285">
            <v>9926.1197483801061</v>
          </cell>
          <cell r="S285">
            <v>0.59426470588235292</v>
          </cell>
          <cell r="T285">
            <v>3.6552600517066313E-4</v>
          </cell>
          <cell r="U285">
            <v>9926.6965108086952</v>
          </cell>
          <cell r="V285">
            <v>0.61077205882352947</v>
          </cell>
          <cell r="W285">
            <v>3.7567950531429271E-4</v>
          </cell>
          <cell r="X285">
            <v>9926.4746764891588</v>
          </cell>
          <cell r="Y285">
            <v>0.86849999999999994</v>
          </cell>
          <cell r="Z285">
            <v>5.3420526635409606E-4</v>
          </cell>
          <cell r="AA285">
            <v>9922.8961743524724</v>
          </cell>
          <cell r="AB285">
            <v>0.892625</v>
          </cell>
          <cell r="AC285">
            <v>5.4904430153059872E-4</v>
          </cell>
          <cell r="AD285">
            <v>9922.5688464980685</v>
          </cell>
          <cell r="AE285">
            <v>0.83250000000000002</v>
          </cell>
          <cell r="AF285">
            <v>5.120620428782786E-4</v>
          </cell>
          <cell r="AG285">
            <v>9923.3846353884583</v>
          </cell>
          <cell r="AH285">
            <v>0.57346544117647058</v>
          </cell>
          <cell r="AI285">
            <v>3.5273259498968992E-4</v>
          </cell>
          <cell r="AJ285">
            <v>9926.9760267075926</v>
          </cell>
          <cell r="AK285">
            <v>0.58939503676470584</v>
          </cell>
          <cell r="AL285">
            <v>3.625307226282924E-4</v>
          </cell>
          <cell r="AM285">
            <v>9926.7619525576301</v>
          </cell>
          <cell r="AN285">
            <v>0.54969485294117648</v>
          </cell>
          <cell r="AO285">
            <v>3.3811155478286341E-4</v>
          </cell>
          <cell r="AP285">
            <v>9927.2954798067422</v>
          </cell>
          <cell r="AQ285">
            <v>0.80336249999999998</v>
          </cell>
          <cell r="AR285">
            <v>4.9413987137753891E-4</v>
          </cell>
          <cell r="AS285">
            <v>9923.7799951607376</v>
          </cell>
          <cell r="AT285">
            <v>0.53045553308823534</v>
          </cell>
          <cell r="AU285">
            <v>3.2627765036546318E-4</v>
          </cell>
          <cell r="AV285">
            <v>9927.5540421244659</v>
          </cell>
        </row>
        <row r="286">
          <cell r="B286">
            <v>22</v>
          </cell>
          <cell r="C286">
            <v>6.8774985082684244E-4</v>
          </cell>
          <cell r="D286">
            <v>0.6637254901960784</v>
          </cell>
          <cell r="E286">
            <v>4.5647710687232582E-4</v>
          </cell>
          <cell r="F286">
            <v>9921.7779249494888</v>
          </cell>
          <cell r="G286">
            <v>0.96499999999999997</v>
          </cell>
          <cell r="H286">
            <v>6.6367860604790295E-4</v>
          </cell>
          <cell r="I286">
            <v>9915.6978346142241</v>
          </cell>
          <cell r="J286">
            <v>0.9</v>
          </cell>
          <cell r="K286">
            <v>6.1897486574415822E-4</v>
          </cell>
          <cell r="L286">
            <v>9916.9758978721329</v>
          </cell>
          <cell r="M286">
            <v>0.92500000000000004</v>
          </cell>
          <cell r="N286">
            <v>6.3616861201482933E-4</v>
          </cell>
          <cell r="O286">
            <v>9916.4843206161477</v>
          </cell>
          <cell r="P286">
            <v>0.64049509803921567</v>
          </cell>
          <cell r="Q286">
            <v>4.4050040813179439E-4</v>
          </cell>
          <cell r="R286">
            <v>9922.2294528500788</v>
          </cell>
          <cell r="S286">
            <v>0.59735294117647053</v>
          </cell>
          <cell r="T286">
            <v>4.1082939618509318E-4</v>
          </cell>
          <cell r="U286">
            <v>9923.0680450885575</v>
          </cell>
          <cell r="V286">
            <v>0.6139460784313725</v>
          </cell>
          <cell r="W286">
            <v>4.2224132385690132E-4</v>
          </cell>
          <cell r="X286">
            <v>9922.7455033931801</v>
          </cell>
          <cell r="Y286">
            <v>0.86849999999999994</v>
          </cell>
          <cell r="Z286">
            <v>5.973107454431126E-4</v>
          </cell>
          <cell r="AA286">
            <v>9917.595310958648</v>
          </cell>
          <cell r="AB286">
            <v>0.892625</v>
          </cell>
          <cell r="AC286">
            <v>6.1390271059431022E-4</v>
          </cell>
          <cell r="AD286">
            <v>9917.1209166163535</v>
          </cell>
          <cell r="AE286">
            <v>0.83250000000000002</v>
          </cell>
          <cell r="AF286">
            <v>5.7255175081334631E-4</v>
          </cell>
          <cell r="AG286">
            <v>9918.3032467797948</v>
          </cell>
          <cell r="AH286">
            <v>0.57644558823529413</v>
          </cell>
          <cell r="AI286">
            <v>3.9645036731861499E-4</v>
          </cell>
          <cell r="AJ286">
            <v>9923.474458693292</v>
          </cell>
          <cell r="AK286">
            <v>0.59245796568627451</v>
          </cell>
          <cell r="AL286">
            <v>4.0746287752190983E-4</v>
          </cell>
          <cell r="AM286">
            <v>9923.1631963736108</v>
          </cell>
          <cell r="AN286">
            <v>0.55255147058823528</v>
          </cell>
          <cell r="AO286">
            <v>3.8001719147121125E-4</v>
          </cell>
          <cell r="AP286">
            <v>9923.9389464972755</v>
          </cell>
          <cell r="AQ286">
            <v>0.80336249999999998</v>
          </cell>
          <cell r="AR286">
            <v>5.5251243953487921E-4</v>
          </cell>
          <cell r="AS286">
            <v>9918.8762597903496</v>
          </cell>
          <cell r="AT286">
            <v>0.53321216911764713</v>
          </cell>
          <cell r="AU286">
            <v>3.6671658976971891E-4</v>
          </cell>
          <cell r="AV286">
            <v>9924.3149031177254</v>
          </cell>
        </row>
        <row r="287">
          <cell r="B287">
            <v>23</v>
          </cell>
          <cell r="C287">
            <v>7.5709395402297089E-4</v>
          </cell>
          <cell r="D287">
            <v>0.667156862745098</v>
          </cell>
          <cell r="E287">
            <v>5.0510042716924678E-4</v>
          </cell>
          <cell r="F287">
            <v>9917.2488604672781</v>
          </cell>
          <cell r="G287">
            <v>0.96499999999999997</v>
          </cell>
          <cell r="H287">
            <v>7.3059566563216691E-4</v>
          </cell>
          <cell r="I287">
            <v>9909.1169980973555</v>
          </cell>
          <cell r="J287">
            <v>0.9</v>
          </cell>
          <cell r="K287">
            <v>6.8138455862067385E-4</v>
          </cell>
          <cell r="L287">
            <v>9910.8375390471592</v>
          </cell>
          <cell r="M287">
            <v>0.92500000000000004</v>
          </cell>
          <cell r="N287">
            <v>7.0031190747124811E-4</v>
          </cell>
          <cell r="O287">
            <v>9910.1757645498346</v>
          </cell>
          <cell r="P287">
            <v>0.64380637254901951</v>
          </cell>
          <cell r="Q287">
            <v>4.8742191221832305E-4</v>
          </cell>
          <cell r="R287">
            <v>9917.8587067265216</v>
          </cell>
          <cell r="S287">
            <v>0.60044117647058826</v>
          </cell>
          <cell r="T287">
            <v>4.5459038445232208E-4</v>
          </cell>
          <cell r="U287">
            <v>9918.991357035291</v>
          </cell>
          <cell r="V287">
            <v>0.61712009803921564</v>
          </cell>
          <cell r="W287">
            <v>4.6721789513155321E-4</v>
          </cell>
          <cell r="X287">
            <v>9918.5557101955328</v>
          </cell>
          <cell r="Y287">
            <v>0.86849999999999994</v>
          </cell>
          <cell r="Z287">
            <v>6.5753609906895022E-4</v>
          </cell>
          <cell r="AA287">
            <v>9911.6714247104555</v>
          </cell>
          <cell r="AB287">
            <v>0.892625</v>
          </cell>
          <cell r="AC287">
            <v>6.7580099070975441E-4</v>
          </cell>
          <cell r="AD287">
            <v>9911.0327692043502</v>
          </cell>
          <cell r="AE287">
            <v>0.83250000000000002</v>
          </cell>
          <cell r="AF287">
            <v>6.3028071672412329E-4</v>
          </cell>
          <cell r="AG287">
            <v>9912.6245048907531</v>
          </cell>
          <cell r="AH287">
            <v>0.57942573529411756</v>
          </cell>
          <cell r="AI287">
            <v>4.3867972099649073E-4</v>
          </cell>
          <cell r="AJ287">
            <v>9919.540293599066</v>
          </cell>
          <cell r="AK287">
            <v>0.59552089460784308</v>
          </cell>
          <cell r="AL287">
            <v>4.5086526880194885E-4</v>
          </cell>
          <cell r="AM287">
            <v>9919.1198757434977</v>
          </cell>
          <cell r="AN287">
            <v>0.5554080882352942</v>
          </cell>
          <cell r="AO287">
            <v>4.20496105618398E-4</v>
          </cell>
          <cell r="AP287">
            <v>9920.1676790904967</v>
          </cell>
          <cell r="AQ287">
            <v>0.80336249999999998</v>
          </cell>
          <cell r="AR287">
            <v>6.082208916387789E-4</v>
          </cell>
          <cell r="AS287">
            <v>9913.3959572706081</v>
          </cell>
          <cell r="AT287">
            <v>0.5359688051470588</v>
          </cell>
          <cell r="AU287">
            <v>4.0577874192175399E-4</v>
          </cell>
          <cell r="AV287">
            <v>9920.675492200653</v>
          </cell>
        </row>
        <row r="288">
          <cell r="B288">
            <v>24</v>
          </cell>
          <cell r="C288">
            <v>8.0354470595078622E-4</v>
          </cell>
          <cell r="D288">
            <v>0.6705882352941176</v>
          </cell>
          <cell r="E288">
            <v>5.3884762634346837E-4</v>
          </cell>
          <cell r="F288">
            <v>9912.2396538315134</v>
          </cell>
          <cell r="G288">
            <v>0.96499999999999997</v>
          </cell>
          <cell r="H288">
            <v>7.7542064124250872E-4</v>
          </cell>
          <cell r="I288">
            <v>9901.877440168304</v>
          </cell>
          <cell r="J288">
            <v>0.9</v>
          </cell>
          <cell r="K288">
            <v>7.2319023535570765E-4</v>
          </cell>
          <cell r="L288">
            <v>9904.0844473850539</v>
          </cell>
          <cell r="M288">
            <v>0.92500000000000004</v>
          </cell>
          <cell r="N288">
            <v>7.4327885300447727E-4</v>
          </cell>
          <cell r="O288">
            <v>9903.2355504567877</v>
          </cell>
          <cell r="P288">
            <v>0.64711764705882346</v>
          </cell>
          <cell r="Q288">
            <v>5.1998795942144699E-4</v>
          </cell>
          <cell r="R288">
            <v>9913.0245250705775</v>
          </cell>
          <cell r="S288">
            <v>0.60352941176470587</v>
          </cell>
          <cell r="T288">
            <v>4.8496286370912155E-4</v>
          </cell>
          <cell r="U288">
            <v>9914.4822789409172</v>
          </cell>
          <cell r="V288">
            <v>0.62029411764705877</v>
          </cell>
          <cell r="W288">
            <v>4.9843405436770822E-4</v>
          </cell>
          <cell r="X288">
            <v>9913.9215834738698</v>
          </cell>
          <cell r="Y288">
            <v>0.86849999999999994</v>
          </cell>
          <cell r="Z288">
            <v>6.9787857711825778E-4</v>
          </cell>
          <cell r="AA288">
            <v>9905.1541429465979</v>
          </cell>
          <cell r="AB288">
            <v>0.892625</v>
          </cell>
          <cell r="AC288">
            <v>7.1726409314932051E-4</v>
          </cell>
          <cell r="AD288">
            <v>9904.3348834399658</v>
          </cell>
          <cell r="AE288">
            <v>0.83250000000000002</v>
          </cell>
          <cell r="AF288">
            <v>6.6895096770402951E-4</v>
          </cell>
          <cell r="AG288">
            <v>9906.3767688131938</v>
          </cell>
          <cell r="AH288">
            <v>0.58240588235294111</v>
          </cell>
          <cell r="AI288">
            <v>4.6798916347930223E-4</v>
          </cell>
          <cell r="AJ288">
            <v>9915.1887924306557</v>
          </cell>
          <cell r="AK288">
            <v>0.59858382352941175</v>
          </cell>
          <cell r="AL288">
            <v>4.8098886246483849E-4</v>
          </cell>
          <cell r="AM288">
            <v>9914.6476890944414</v>
          </cell>
          <cell r="AN288">
            <v>0.558264705882353</v>
          </cell>
          <cell r="AO288">
            <v>4.4859064893093748E-4</v>
          </cell>
          <cell r="AP288">
            <v>9915.9962872143569</v>
          </cell>
          <cell r="AQ288">
            <v>0.80336249999999998</v>
          </cell>
          <cell r="AR288">
            <v>6.4553768383438848E-4</v>
          </cell>
          <cell r="AS288">
            <v>9907.3664227423087</v>
          </cell>
          <cell r="AT288">
            <v>0.53872544117647059</v>
          </cell>
          <cell r="AU288">
            <v>4.3288997621835463E-4</v>
          </cell>
          <cell r="AV288">
            <v>9916.6498929804147</v>
          </cell>
        </row>
        <row r="289">
          <cell r="B289">
            <v>25</v>
          </cell>
          <cell r="C289">
            <v>8.514304111562858E-4</v>
          </cell>
          <cell r="D289">
            <v>0.67401960784313719</v>
          </cell>
          <cell r="E289">
            <v>5.7388079183328083E-4</v>
          </cell>
          <cell r="F289">
            <v>9906.8984670222981</v>
          </cell>
          <cell r="G289">
            <v>0.96499999999999997</v>
          </cell>
          <cell r="H289">
            <v>8.2163034676581577E-4</v>
          </cell>
          <cell r="I289">
            <v>9894.1993200141442</v>
          </cell>
          <cell r="J289">
            <v>0.9</v>
          </cell>
          <cell r="K289">
            <v>7.6628737004065723E-4</v>
          </cell>
          <cell r="L289">
            <v>9896.921910222567</v>
          </cell>
          <cell r="M289">
            <v>0.92500000000000004</v>
          </cell>
          <cell r="N289">
            <v>7.8757313031956446E-4</v>
          </cell>
          <cell r="O289">
            <v>9895.8746848958108</v>
          </cell>
          <cell r="P289">
            <v>0.65042892156862742</v>
          </cell>
          <cell r="Q289">
            <v>5.5379496411911606E-4</v>
          </cell>
          <cell r="R289">
            <v>9907.8698716760919</v>
          </cell>
          <cell r="S289">
            <v>0.60661764705882348</v>
          </cell>
          <cell r="T289">
            <v>5.1649271264995274E-4</v>
          </cell>
          <cell r="U289">
            <v>9909.6741232227287</v>
          </cell>
          <cell r="V289">
            <v>0.62346813725490191</v>
          </cell>
          <cell r="W289">
            <v>5.3083973244578476E-4</v>
          </cell>
          <cell r="X289">
            <v>9908.9801473443349</v>
          </cell>
          <cell r="Y289">
            <v>0.86849999999999994</v>
          </cell>
          <cell r="Z289">
            <v>7.3946731208923418E-4</v>
          </cell>
          <cell r="AA289">
            <v>9898.2415480671807</v>
          </cell>
          <cell r="AB289">
            <v>0.892625</v>
          </cell>
          <cell r="AC289">
            <v>7.6000807075837958E-4</v>
          </cell>
          <cell r="AD289">
            <v>9897.2308596615476</v>
          </cell>
          <cell r="AE289">
            <v>0.83250000000000002</v>
          </cell>
          <cell r="AF289">
            <v>7.0881581728760793E-4</v>
          </cell>
          <cell r="AG289">
            <v>9899.7498884872548</v>
          </cell>
          <cell r="AH289">
            <v>0.58538602941176465</v>
          </cell>
          <cell r="AI289">
            <v>4.9841546770720434E-4</v>
          </cell>
          <cell r="AJ289">
            <v>9910.5485915219469</v>
          </cell>
          <cell r="AK289">
            <v>0.60164675245098043</v>
          </cell>
          <cell r="AL289">
            <v>5.1226034181018232E-4</v>
          </cell>
          <cell r="AM289">
            <v>9909.8788539807247</v>
          </cell>
          <cell r="AN289">
            <v>0.5611213235294118</v>
          </cell>
          <cell r="AO289">
            <v>4.7775575920120636E-4</v>
          </cell>
          <cell r="AP289">
            <v>9911.5480640050773</v>
          </cell>
          <cell r="AQ289">
            <v>0.80336249999999998</v>
          </cell>
          <cell r="AR289">
            <v>6.8400726368254166E-4</v>
          </cell>
          <cell r="AS289">
            <v>9900.9708443688742</v>
          </cell>
          <cell r="AT289">
            <v>0.54148207720588237</v>
          </cell>
          <cell r="AU289">
            <v>4.6103430762916414E-4</v>
          </cell>
          <cell r="AV289">
            <v>9912.3570746440764</v>
          </cell>
        </row>
        <row r="290">
          <cell r="B290">
            <v>26</v>
          </cell>
          <cell r="C290">
            <v>9.1237022886127696E-4</v>
          </cell>
          <cell r="D290">
            <v>0.67745098039215679</v>
          </cell>
          <cell r="E290">
            <v>6.1808610602268857E-4</v>
          </cell>
          <cell r="F290">
            <v>9901.2130882854308</v>
          </cell>
          <cell r="G290">
            <v>0.96499999999999997</v>
          </cell>
          <cell r="H290">
            <v>8.8043727085113219E-4</v>
          </cell>
          <cell r="I290">
            <v>9886.0699455958711</v>
          </cell>
          <cell r="J290">
            <v>0.9</v>
          </cell>
          <cell r="K290">
            <v>8.211332059751493E-4</v>
          </cell>
          <cell r="L290">
            <v>9889.3380239604849</v>
          </cell>
          <cell r="M290">
            <v>0.92500000000000004</v>
          </cell>
          <cell r="N290">
            <v>8.4394246169668119E-4</v>
          </cell>
          <cell r="O290">
            <v>9888.0809598929773</v>
          </cell>
          <cell r="P290">
            <v>0.65374019607843126</v>
          </cell>
          <cell r="Q290">
            <v>5.9645309231189439E-4</v>
          </cell>
          <cell r="R290">
            <v>9902.3829432360108</v>
          </cell>
          <cell r="S290">
            <v>0.6097058823529411</v>
          </cell>
          <cell r="T290">
            <v>5.5627749542041963E-4</v>
          </cell>
          <cell r="U290">
            <v>9904.555848753349</v>
          </cell>
          <cell r="V290">
            <v>0.62664215686274505</v>
          </cell>
          <cell r="W290">
            <v>5.7172964807098694E-4</v>
          </cell>
          <cell r="X290">
            <v>9903.7200669741069</v>
          </cell>
          <cell r="Y290">
            <v>0.86849999999999994</v>
          </cell>
          <cell r="Z290">
            <v>7.9239354376601893E-4</v>
          </cell>
          <cell r="AA290">
            <v>9890.9221219952215</v>
          </cell>
          <cell r="AB290">
            <v>0.892625</v>
          </cell>
          <cell r="AC290">
            <v>8.1440447553729738E-4</v>
          </cell>
          <cell r="AD290">
            <v>9889.7088843300462</v>
          </cell>
          <cell r="AE290">
            <v>0.83250000000000002</v>
          </cell>
          <cell r="AF290">
            <v>7.5954821552701309E-4</v>
          </cell>
          <cell r="AG290">
            <v>9892.7327891791028</v>
          </cell>
          <cell r="AH290">
            <v>0.5883661764705882</v>
          </cell>
          <cell r="AI290">
            <v>5.3680778308070503E-4</v>
          </cell>
          <cell r="AJ290">
            <v>9905.6090208104688</v>
          </cell>
          <cell r="AK290">
            <v>0.60470968137254899</v>
          </cell>
          <cell r="AL290">
            <v>5.5171911038850237E-4</v>
          </cell>
          <cell r="AM290">
            <v>9904.802416051687</v>
          </cell>
          <cell r="AN290">
            <v>0.56397794117647049</v>
          </cell>
          <cell r="AO290">
            <v>5.1455668326388817E-4</v>
          </cell>
          <cell r="AP290">
            <v>9906.8127648349</v>
          </cell>
          <cell r="AQ290">
            <v>0.80336249999999998</v>
          </cell>
          <cell r="AR290">
            <v>7.3296402798356762E-4</v>
          </cell>
          <cell r="AS290">
            <v>9894.1985083938162</v>
          </cell>
          <cell r="AT290">
            <v>0.54423871323529416</v>
          </cell>
          <cell r="AU290">
            <v>4.965471993496522E-4</v>
          </cell>
          <cell r="AV290">
            <v>9907.7871379631961</v>
          </cell>
        </row>
        <row r="291">
          <cell r="B291">
            <v>27</v>
          </cell>
          <cell r="C291">
            <v>9.326869771522871E-4</v>
          </cell>
          <cell r="D291">
            <v>0.68088235294117638</v>
          </cell>
          <cell r="E291">
            <v>6.350501035610424E-4</v>
          </cell>
          <cell r="F291">
            <v>9895.0932860427911</v>
          </cell>
          <cell r="G291">
            <v>0.96499999999999997</v>
          </cell>
          <cell r="H291">
            <v>9.0004293295195699E-4</v>
          </cell>
          <cell r="I291">
            <v>9877.3658811535261</v>
          </cell>
          <cell r="J291">
            <v>0.9</v>
          </cell>
          <cell r="K291">
            <v>8.3941827943705843E-4</v>
          </cell>
          <cell r="L291">
            <v>9881.2175601238996</v>
          </cell>
          <cell r="M291">
            <v>0.92500000000000004</v>
          </cell>
          <cell r="N291">
            <v>8.6273545386586557E-4</v>
          </cell>
          <cell r="O291">
            <v>9879.7359885062288</v>
          </cell>
          <cell r="P291">
            <v>0.65705147058823521</v>
          </cell>
          <cell r="Q291">
            <v>6.1282334993640599E-4</v>
          </cell>
          <cell r="R291">
            <v>9896.4766363082599</v>
          </cell>
          <cell r="S291">
            <v>0.61279411764705871</v>
          </cell>
          <cell r="T291">
            <v>5.7154509320493814E-4</v>
          </cell>
          <cell r="U291">
            <v>9899.0461672325528</v>
          </cell>
          <cell r="V291">
            <v>0.62981617647058818</v>
          </cell>
          <cell r="W291">
            <v>5.8742134579396429E-4</v>
          </cell>
          <cell r="X291">
            <v>9898.0578165856223</v>
          </cell>
          <cell r="Y291">
            <v>0.86849999999999994</v>
          </cell>
          <cell r="Z291">
            <v>8.1003863965676127E-4</v>
          </cell>
          <cell r="AA291">
            <v>9883.0846191638593</v>
          </cell>
          <cell r="AB291">
            <v>0.892625</v>
          </cell>
          <cell r="AC291">
            <v>8.3253971298056031E-4</v>
          </cell>
          <cell r="AD291">
            <v>9881.6546611528865</v>
          </cell>
          <cell r="AE291">
            <v>0.83250000000000002</v>
          </cell>
          <cell r="AF291">
            <v>7.7646190847927899E-4</v>
          </cell>
          <cell r="AG291">
            <v>9885.2187816423957</v>
          </cell>
          <cell r="AH291">
            <v>0.59134632352941174</v>
          </cell>
          <cell r="AI291">
            <v>5.5154101494276546E-4</v>
          </cell>
          <cell r="AJ291">
            <v>9900.2916127919434</v>
          </cell>
          <cell r="AK291">
            <v>0.60777261029411755</v>
          </cell>
          <cell r="AL291">
            <v>5.6686159869117551E-4</v>
          </cell>
          <cell r="AM291">
            <v>9899.3377472741286</v>
          </cell>
          <cell r="AN291">
            <v>0.56683455882352929</v>
          </cell>
          <cell r="AO291">
            <v>5.2867921121456775E-4</v>
          </cell>
          <cell r="AP291">
            <v>9901.7151481169112</v>
          </cell>
          <cell r="AQ291">
            <v>0.80336249999999998</v>
          </cell>
          <cell r="AR291">
            <v>7.4928574168250418E-4</v>
          </cell>
          <cell r="AS291">
            <v>9886.9464168014347</v>
          </cell>
          <cell r="AT291">
            <v>0.54699534926470594</v>
          </cell>
          <cell r="AU291">
            <v>5.1017543882205809E-4</v>
          </cell>
          <cell r="AV291">
            <v>9902.8674540080883</v>
          </cell>
        </row>
        <row r="292">
          <cell r="B292">
            <v>28</v>
          </cell>
          <cell r="C292">
            <v>9.5681401795663916E-4</v>
          </cell>
          <cell r="D292">
            <v>0.68431372549019598</v>
          </cell>
          <cell r="E292">
            <v>6.5476096522915105E-4</v>
          </cell>
          <cell r="F292">
            <v>9888.8094060267431</v>
          </cell>
          <cell r="G292">
            <v>0.96499999999999997</v>
          </cell>
          <cell r="H292">
            <v>9.2332552732815674E-4</v>
          </cell>
          <cell r="I292">
            <v>9868.4758277960136</v>
          </cell>
          <cell r="J292">
            <v>0.9</v>
          </cell>
          <cell r="K292">
            <v>8.6113261616097524E-4</v>
          </cell>
          <cell r="L292">
            <v>9872.9230854808375</v>
          </cell>
          <cell r="M292">
            <v>0.92500000000000004</v>
          </cell>
          <cell r="N292">
            <v>8.850529666098913E-4</v>
          </cell>
          <cell r="O292">
            <v>9871.2123899941107</v>
          </cell>
          <cell r="P292">
            <v>0.66036274509803905</v>
          </cell>
          <cell r="Q292">
            <v>6.3184433144613064E-4</v>
          </cell>
          <cell r="R292">
            <v>9890.4118443434309</v>
          </cell>
          <cell r="S292">
            <v>0.61588235294117644</v>
          </cell>
          <cell r="T292">
            <v>5.8928486870623599E-4</v>
          </cell>
          <cell r="U292">
            <v>9893.3884159682621</v>
          </cell>
          <cell r="V292">
            <v>0.63299019607843132</v>
          </cell>
          <cell r="W292">
            <v>6.0565389283696478E-4</v>
          </cell>
          <cell r="X292">
            <v>9892.2434861422571</v>
          </cell>
          <cell r="Y292">
            <v>0.86849999999999994</v>
          </cell>
          <cell r="Z292">
            <v>8.3099297459534108E-4</v>
          </cell>
          <cell r="AA292">
            <v>9875.0789387433397</v>
          </cell>
          <cell r="AB292">
            <v>0.892625</v>
          </cell>
          <cell r="AC292">
            <v>8.5407611277854502E-4</v>
          </cell>
          <cell r="AD292">
            <v>9873.4277912175166</v>
          </cell>
          <cell r="AE292">
            <v>0.83250000000000002</v>
          </cell>
          <cell r="AF292">
            <v>7.9654766994890212E-4</v>
          </cell>
          <cell r="AG292">
            <v>9877.5432858014665</v>
          </cell>
          <cell r="AH292">
            <v>0.59432647058823518</v>
          </cell>
          <cell r="AI292">
            <v>5.6865989830151759E-4</v>
          </cell>
          <cell r="AJ292">
            <v>9894.8311959075945</v>
          </cell>
          <cell r="AK292">
            <v>0.61083553921568612</v>
          </cell>
          <cell r="AL292">
            <v>5.8445600658767085E-4</v>
          </cell>
          <cell r="AM292">
            <v>9893.7261928527259</v>
          </cell>
          <cell r="AN292">
            <v>0.5696911764705882</v>
          </cell>
          <cell r="AO292">
            <v>5.4508850355326831E-4</v>
          </cell>
          <cell r="AP292">
            <v>9896.4803171627336</v>
          </cell>
          <cell r="AQ292">
            <v>0.80336249999999998</v>
          </cell>
          <cell r="AR292">
            <v>7.686685015006905E-4</v>
          </cell>
          <cell r="AS292">
            <v>9879.5382688225454</v>
          </cell>
          <cell r="AT292">
            <v>0.54975198529411762</v>
          </cell>
          <cell r="AU292">
            <v>5.2601040592890392E-4</v>
          </cell>
          <cell r="AV292">
            <v>9897.8152542591433</v>
          </cell>
        </row>
        <row r="293">
          <cell r="B293">
            <v>29</v>
          </cell>
          <cell r="C293">
            <v>9.8285641115832272E-4</v>
          </cell>
          <cell r="D293">
            <v>0.68774509803921557</v>
          </cell>
          <cell r="E293">
            <v>6.7595467885055226E-4</v>
          </cell>
          <cell r="F293">
            <v>9882.3345996350854</v>
          </cell>
          <cell r="G293">
            <v>0.96499999999999997</v>
          </cell>
          <cell r="H293">
            <v>9.4845643676778142E-4</v>
          </cell>
          <cell r="I293">
            <v>9859.3640121483877</v>
          </cell>
          <cell r="J293">
            <v>0.9</v>
          </cell>
          <cell r="K293">
            <v>8.8457077004249049E-4</v>
          </cell>
          <cell r="L293">
            <v>9864.4211893950815</v>
          </cell>
          <cell r="M293">
            <v>0.92500000000000004</v>
          </cell>
          <cell r="N293">
            <v>9.0914218032144857E-4</v>
          </cell>
          <cell r="O293">
            <v>9862.4758441843096</v>
          </cell>
          <cell r="P293">
            <v>0.663674019607843</v>
          </cell>
          <cell r="Q293">
            <v>6.5229626509078289E-4</v>
          </cell>
          <cell r="R293">
            <v>9884.1626436839142</v>
          </cell>
          <cell r="S293">
            <v>0.61897058823529405</v>
          </cell>
          <cell r="T293">
            <v>6.0835921096549707E-4</v>
          </cell>
          <cell r="U293">
            <v>9887.5583918744978</v>
          </cell>
          <cell r="V293">
            <v>0.63616421568627446</v>
          </cell>
          <cell r="W293">
            <v>6.2525807793676084E-4</v>
          </cell>
          <cell r="X293">
            <v>9886.2522103659849</v>
          </cell>
          <cell r="Y293">
            <v>0.86849999999999994</v>
          </cell>
          <cell r="Z293">
            <v>8.5361079309100322E-4</v>
          </cell>
          <cell r="AA293">
            <v>9866.8728175216693</v>
          </cell>
          <cell r="AB293">
            <v>0.892625</v>
          </cell>
          <cell r="AC293">
            <v>8.7732220401019777E-4</v>
          </cell>
          <cell r="AD293">
            <v>9864.9951323897931</v>
          </cell>
          <cell r="AE293">
            <v>0.83250000000000002</v>
          </cell>
          <cell r="AF293">
            <v>8.1822796228930373E-4</v>
          </cell>
          <cell r="AG293">
            <v>9869.6753517123416</v>
          </cell>
          <cell r="AH293">
            <v>0.59730661764705872</v>
          </cell>
          <cell r="AI293">
            <v>5.8706663858170457E-4</v>
          </cell>
          <cell r="AJ293">
            <v>9889.2044022060181</v>
          </cell>
          <cell r="AK293">
            <v>0.61389846813725479</v>
          </cell>
          <cell r="AL293">
            <v>6.0337404520897421E-4</v>
          </cell>
          <cell r="AM293">
            <v>9887.9437451517806</v>
          </cell>
          <cell r="AN293">
            <v>0.572547794117647</v>
          </cell>
          <cell r="AO293">
            <v>5.627322701430848E-4</v>
          </cell>
          <cell r="AP293">
            <v>9891.0858595162063</v>
          </cell>
          <cell r="AQ293">
            <v>0.80336249999999998</v>
          </cell>
          <cell r="AR293">
            <v>7.8958998360917799E-4</v>
          </cell>
          <cell r="AS293">
            <v>9871.9441789459306</v>
          </cell>
          <cell r="AT293">
            <v>0.55250862132352929</v>
          </cell>
          <cell r="AU293">
            <v>5.430366406880767E-4</v>
          </cell>
          <cell r="AV293">
            <v>9892.6089004394416</v>
          </cell>
        </row>
        <row r="294">
          <cell r="B294">
            <v>30</v>
          </cell>
          <cell r="C294">
            <v>1.0165500078086721E-3</v>
          </cell>
          <cell r="D294">
            <v>0.69117647058823517</v>
          </cell>
          <cell r="E294">
            <v>7.0261544657364088E-4</v>
          </cell>
          <cell r="F294">
            <v>9875.6545893244966</v>
          </cell>
          <cell r="G294">
            <v>0.96499999999999997</v>
          </cell>
          <cell r="H294">
            <v>9.8097075753536848E-4</v>
          </cell>
          <cell r="I294">
            <v>9850.0128348886283</v>
          </cell>
          <cell r="J294">
            <v>0.91</v>
          </cell>
          <cell r="K294">
            <v>9.2506050710589158E-4</v>
          </cell>
          <cell r="L294">
            <v>9855.6954107475558</v>
          </cell>
          <cell r="M294">
            <v>0.92500000000000004</v>
          </cell>
          <cell r="N294">
            <v>9.4030875722302175E-4</v>
          </cell>
          <cell r="O294">
            <v>9853.5094513919594</v>
          </cell>
          <cell r="P294">
            <v>0.66698529411764695</v>
          </cell>
          <cell r="Q294">
            <v>6.7802390594356348E-4</v>
          </cell>
          <cell r="R294">
            <v>9877.7152413078893</v>
          </cell>
          <cell r="S294">
            <v>0.62897058823529406</v>
          </cell>
          <cell r="T294">
            <v>6.3938005638201326E-4</v>
          </cell>
          <cell r="U294">
            <v>9881.5432046528422</v>
          </cell>
          <cell r="V294">
            <v>0.6393382352941176</v>
          </cell>
          <cell r="W294">
            <v>6.4991928808061784E-4</v>
          </cell>
          <cell r="X294">
            <v>9880.0707513109337</v>
          </cell>
          <cell r="Y294">
            <v>0.87814999999999999</v>
          </cell>
          <cell r="Z294">
            <v>8.926833893571854E-4</v>
          </cell>
          <cell r="AA294">
            <v>9858.4503483905773</v>
          </cell>
          <cell r="AB294">
            <v>0.892625</v>
          </cell>
          <cell r="AC294">
            <v>9.0739795072021588E-4</v>
          </cell>
          <cell r="AD294">
            <v>9856.3403531176955</v>
          </cell>
          <cell r="AE294">
            <v>0.84175000000000011</v>
          </cell>
          <cell r="AF294">
            <v>8.5568096907294986E-4</v>
          </cell>
          <cell r="AG294">
            <v>9861.5997073608542</v>
          </cell>
          <cell r="AH294">
            <v>0.60695661764705877</v>
          </cell>
          <cell r="AI294">
            <v>6.1700175440864281E-4</v>
          </cell>
          <cell r="AJ294">
            <v>9883.3987802193678</v>
          </cell>
          <cell r="AK294">
            <v>0.61696139705882347</v>
          </cell>
          <cell r="AL294">
            <v>6.2717211299779618E-4</v>
          </cell>
          <cell r="AM294">
            <v>9881.9776165354706</v>
          </cell>
          <cell r="AN294">
            <v>0.58179779411764698</v>
          </cell>
          <cell r="AO294">
            <v>5.9142655215336224E-4</v>
          </cell>
          <cell r="AP294">
            <v>9885.5198263163002</v>
          </cell>
          <cell r="AQ294">
            <v>0.81228875</v>
          </cell>
          <cell r="AR294">
            <v>8.2573213515539645E-4</v>
          </cell>
          <cell r="AS294">
            <v>9864.1493907034856</v>
          </cell>
          <cell r="AT294">
            <v>0.56143487132352943</v>
          </cell>
          <cell r="AU294">
            <v>5.7072662282799461E-4</v>
          </cell>
          <cell r="AV294">
            <v>9887.2368513345064</v>
          </cell>
        </row>
        <row r="295">
          <cell r="B295">
            <v>31</v>
          </cell>
          <cell r="C295">
            <v>1.066780678658672E-3</v>
          </cell>
          <cell r="D295">
            <v>0.69460784313725477</v>
          </cell>
          <cell r="E295">
            <v>7.4099422630359709E-4</v>
          </cell>
          <cell r="F295">
            <v>9868.7158018650116</v>
          </cell>
          <cell r="G295">
            <v>0.96499999999999997</v>
          </cell>
          <cell r="H295">
            <v>1.0294433549056185E-3</v>
          </cell>
          <cell r="I295">
            <v>9840.350260336254</v>
          </cell>
          <cell r="J295">
            <v>0.91</v>
          </cell>
          <cell r="K295">
            <v>9.7077041757939156E-4</v>
          </cell>
          <cell r="L295">
            <v>9846.5782961530076</v>
          </cell>
          <cell r="M295">
            <v>0.92500000000000004</v>
          </cell>
          <cell r="N295">
            <v>9.867721277592716E-4</v>
          </cell>
          <cell r="O295">
            <v>9844.2441101654349</v>
          </cell>
          <cell r="P295">
            <v>0.6702965686274508</v>
          </cell>
          <cell r="Q295">
            <v>7.1505942838297112E-4</v>
          </cell>
          <cell r="R295">
            <v>9871.0179142381803</v>
          </cell>
          <cell r="S295">
            <v>0.6320931372549019</v>
          </cell>
          <cell r="T295">
            <v>6.7430474593627339E-4</v>
          </cell>
          <cell r="U295">
            <v>9875.2251430015094</v>
          </cell>
          <cell r="V295">
            <v>0.64251225490196073</v>
          </cell>
          <cell r="W295">
            <v>6.8541965933082739E-4</v>
          </cell>
          <cell r="X295">
            <v>9873.6495027620549</v>
          </cell>
          <cell r="Y295">
            <v>0.87814999999999999</v>
          </cell>
          <cell r="Z295">
            <v>9.3679345296411283E-4</v>
          </cell>
          <cell r="AA295">
            <v>9849.6498735197656</v>
          </cell>
          <cell r="AB295">
            <v>0.892625</v>
          </cell>
          <cell r="AC295">
            <v>9.5223510328769714E-4</v>
          </cell>
          <cell r="AD295">
            <v>9847.3967300796758</v>
          </cell>
          <cell r="AE295">
            <v>0.84175000000000011</v>
          </cell>
          <cell r="AF295">
            <v>8.9796263626093725E-4</v>
          </cell>
          <cell r="AG295">
            <v>9853.1613241666491</v>
          </cell>
          <cell r="AH295">
            <v>0.60996987745098019</v>
          </cell>
          <cell r="AI295">
            <v>6.5070407982850361E-4</v>
          </cell>
          <cell r="AJ295">
            <v>9877.3007058324529</v>
          </cell>
          <cell r="AK295">
            <v>0.62002432598039203</v>
          </cell>
          <cell r="AL295">
            <v>6.614299712542483E-4</v>
          </cell>
          <cell r="AM295">
            <v>9875.7799157531117</v>
          </cell>
          <cell r="AN295">
            <v>0.58468615196078433</v>
          </cell>
          <cell r="AO295">
            <v>6.2373188999105295E-4</v>
          </cell>
          <cell r="AP295">
            <v>9879.6732674091782</v>
          </cell>
          <cell r="AQ295">
            <v>0.81228875</v>
          </cell>
          <cell r="AR295">
            <v>8.6653394399180438E-4</v>
          </cell>
          <cell r="AS295">
            <v>9856.0042455656094</v>
          </cell>
          <cell r="AT295">
            <v>0.5642221366421567</v>
          </cell>
          <cell r="AU295">
            <v>6.0190127384136588E-4</v>
          </cell>
          <cell r="AV295">
            <v>9881.5939420372433</v>
          </cell>
        </row>
        <row r="296">
          <cell r="B296">
            <v>32</v>
          </cell>
          <cell r="C296">
            <v>1.1272053072876747E-3</v>
          </cell>
          <cell r="D296">
            <v>0.69803921568627436</v>
          </cell>
          <cell r="E296">
            <v>7.8683350861649432E-4</v>
          </cell>
          <cell r="F296">
            <v>9861.4031404347988</v>
          </cell>
          <cell r="G296">
            <v>0.96499999999999997</v>
          </cell>
          <cell r="H296">
            <v>1.0877531215326061E-3</v>
          </cell>
          <cell r="I296">
            <v>9830.2201771508062</v>
          </cell>
          <cell r="J296">
            <v>0.91</v>
          </cell>
          <cell r="K296">
            <v>1.0257568296317841E-3</v>
          </cell>
          <cell r="L296">
            <v>9837.0195292287226</v>
          </cell>
          <cell r="M296">
            <v>0.92500000000000004</v>
          </cell>
          <cell r="N296">
            <v>1.0426649092410991E-3</v>
          </cell>
          <cell r="O296">
            <v>9834.5300844586654</v>
          </cell>
          <cell r="P296">
            <v>0.67360784313725475</v>
          </cell>
          <cell r="Q296">
            <v>7.5929433581491709E-4</v>
          </cell>
          <cell r="R296">
            <v>9863.9595498108665</v>
          </cell>
          <cell r="S296">
            <v>0.63521568627450964</v>
          </cell>
          <cell r="T296">
            <v>7.1601849284100988E-4</v>
          </cell>
          <cell r="U296">
            <v>9868.566231820394</v>
          </cell>
          <cell r="V296">
            <v>0.64568627450980387</v>
          </cell>
          <cell r="W296">
            <v>7.2782099547025734E-4</v>
          </cell>
          <cell r="X296">
            <v>9866.8819092835201</v>
          </cell>
          <cell r="Y296">
            <v>0.87814999999999999</v>
          </cell>
          <cell r="Z296">
            <v>9.898553405946716E-4</v>
          </cell>
          <cell r="AA296">
            <v>9840.4227860042629</v>
          </cell>
          <cell r="AB296">
            <v>0.892625</v>
          </cell>
          <cell r="AC296">
            <v>1.0061716374176607E-3</v>
          </cell>
          <cell r="AD296">
            <v>9838.0196932372928</v>
          </cell>
          <cell r="AE296">
            <v>0.84175000000000011</v>
          </cell>
          <cell r="AF296">
            <v>9.4882506740940036E-4</v>
          </cell>
          <cell r="AG296">
            <v>9844.3135534484954</v>
          </cell>
          <cell r="AH296">
            <v>0.61298313725490183</v>
          </cell>
          <cell r="AI296">
            <v>6.9095784559157448E-4</v>
          </cell>
          <cell r="AJ296">
            <v>9870.8735059654755</v>
          </cell>
          <cell r="AK296">
            <v>0.62308725490196071</v>
          </cell>
          <cell r="AL296">
            <v>7.0234726062879836E-4</v>
          </cell>
          <cell r="AM296">
            <v>9869.2477789273216</v>
          </cell>
          <cell r="AN296">
            <v>0.58757450980392145</v>
          </cell>
          <cell r="AO296">
            <v>6.6231710587793418E-4</v>
          </cell>
          <cell r="AP296">
            <v>9873.5110001296034</v>
          </cell>
          <cell r="AQ296">
            <v>0.81228875</v>
          </cell>
          <cell r="AR296">
            <v>9.1561619005007123E-4</v>
          </cell>
          <cell r="AS296">
            <v>9847.4636833346995</v>
          </cell>
          <cell r="AT296">
            <v>0.5670094019607842</v>
          </cell>
          <cell r="AU296">
            <v>6.3913600717220641E-4</v>
          </cell>
          <cell r="AV296">
            <v>9875.646198055947</v>
          </cell>
        </row>
        <row r="297">
          <cell r="B297">
            <v>33</v>
          </cell>
          <cell r="C297">
            <v>1.1875270239983481E-3</v>
          </cell>
          <cell r="D297">
            <v>0.70147058823529396</v>
          </cell>
          <cell r="E297">
            <v>8.3301528006942923E-4</v>
          </cell>
          <cell r="F297">
            <v>9853.6438580019294</v>
          </cell>
          <cell r="G297">
            <v>0.96499999999999997</v>
          </cell>
          <cell r="H297">
            <v>1.1459635781584058E-3</v>
          </cell>
          <cell r="I297">
            <v>9819.5273244677574</v>
          </cell>
          <cell r="J297">
            <v>0.91</v>
          </cell>
          <cell r="K297">
            <v>1.0806495918384968E-3</v>
          </cell>
          <cell r="L297">
            <v>9826.929139263395</v>
          </cell>
          <cell r="M297">
            <v>0.92500000000000004</v>
          </cell>
          <cell r="N297">
            <v>1.098462497198472E-3</v>
          </cell>
          <cell r="O297">
            <v>9824.2759650407243</v>
          </cell>
          <cell r="P297">
            <v>0.6769191176470587</v>
          </cell>
          <cell r="Q297">
            <v>8.0385974526699924E-4</v>
          </cell>
          <cell r="R297">
            <v>9856.4699011959874</v>
          </cell>
          <cell r="S297">
            <v>0.63833823529411748</v>
          </cell>
          <cell r="T297">
            <v>7.5804390486318061E-4</v>
          </cell>
          <cell r="U297">
            <v>9861.500155900585</v>
          </cell>
          <cell r="V297">
            <v>0.6488602941176469</v>
          </cell>
          <cell r="W297">
            <v>7.7053913406422206E-4</v>
          </cell>
          <cell r="X297">
            <v>9859.7005854701183</v>
          </cell>
          <cell r="Y297">
            <v>0.87814999999999999</v>
          </cell>
          <cell r="Z297">
            <v>1.0428268561241494E-3</v>
          </cell>
          <cell r="AA297">
            <v>9830.6821909558275</v>
          </cell>
          <cell r="AB297">
            <v>0.892625</v>
          </cell>
          <cell r="AC297">
            <v>1.0600163097965255E-3</v>
          </cell>
          <cell r="AD297">
            <v>9828.1209568536015</v>
          </cell>
          <cell r="AE297">
            <v>0.84175000000000011</v>
          </cell>
          <cell r="AF297">
            <v>9.996008724506096E-4</v>
          </cell>
          <cell r="AG297">
            <v>9834.9730219775447</v>
          </cell>
          <cell r="AH297">
            <v>0.61599639705882347</v>
          </cell>
          <cell r="AI297">
            <v>7.3151236819296941E-4</v>
          </cell>
          <cell r="AJ297">
            <v>9864.0531484736857</v>
          </cell>
          <cell r="AK297">
            <v>0.62615018382352927</v>
          </cell>
          <cell r="AL297">
            <v>7.4357026437197433E-4</v>
          </cell>
          <cell r="AM297">
            <v>9862.3161397853255</v>
          </cell>
          <cell r="AN297">
            <v>0.59046286764705869</v>
          </cell>
          <cell r="AO297">
            <v>7.0119061199844213E-4</v>
          </cell>
          <cell r="AP297">
            <v>9866.9716048991431</v>
          </cell>
          <cell r="AQ297">
            <v>0.81228875</v>
          </cell>
          <cell r="AR297">
            <v>9.6461484191483822E-4</v>
          </cell>
          <cell r="AS297">
            <v>9838.4471861553084</v>
          </cell>
          <cell r="AT297">
            <v>0.56979666727941169</v>
          </cell>
          <cell r="AU297">
            <v>6.7664894057849667E-4</v>
          </cell>
          <cell r="AV297">
            <v>9869.3343169766758</v>
          </cell>
        </row>
        <row r="298">
          <cell r="B298">
            <v>34</v>
          </cell>
          <cell r="C298">
            <v>1.2626150495040345E-3</v>
          </cell>
          <cell r="D298">
            <v>0.70490196078431355</v>
          </cell>
          <cell r="E298">
            <v>8.9001982411117701E-4</v>
          </cell>
          <cell r="F298">
            <v>9845.4356221038524</v>
          </cell>
          <cell r="G298">
            <v>0.96499999999999997</v>
          </cell>
          <cell r="H298">
            <v>1.2184235227713932E-3</v>
          </cell>
          <cell r="I298">
            <v>9808.2745037991863</v>
          </cell>
          <cell r="J298">
            <v>0.91</v>
          </cell>
          <cell r="K298">
            <v>1.1489796950486715E-3</v>
          </cell>
          <cell r="L298">
            <v>9816.3096723000235</v>
          </cell>
          <cell r="M298">
            <v>0.92500000000000004</v>
          </cell>
          <cell r="N298">
            <v>1.1679189207912319E-3</v>
          </cell>
          <cell r="O298">
            <v>9813.4843663309985</v>
          </cell>
          <cell r="P298">
            <v>0.68023039215686254</v>
          </cell>
          <cell r="Q298">
            <v>8.5886913026728573E-4</v>
          </cell>
          <cell r="R298">
            <v>9848.5466818119803</v>
          </cell>
          <cell r="S298">
            <v>0.64146078431372533</v>
          </cell>
          <cell r="T298">
            <v>8.099180399411711E-4</v>
          </cell>
          <cell r="U298">
            <v>9854.024705814596</v>
          </cell>
          <cell r="V298">
            <v>0.65203431372549003</v>
          </cell>
          <cell r="W298">
            <v>8.232683373028387E-4</v>
          </cell>
          <cell r="X298">
            <v>9852.1033003188586</v>
          </cell>
          <cell r="Y298">
            <v>0.87814999999999999</v>
          </cell>
          <cell r="Z298">
            <v>1.1087654057219678E-3</v>
          </cell>
          <cell r="AA298">
            <v>9820.4304915530774</v>
          </cell>
          <cell r="AB298">
            <v>0.892625</v>
          </cell>
          <cell r="AC298">
            <v>1.1270417585635389E-3</v>
          </cell>
          <cell r="AD298">
            <v>9817.702988344683</v>
          </cell>
          <cell r="AE298">
            <v>0.84175000000000011</v>
          </cell>
          <cell r="AF298">
            <v>1.0628062179200211E-3</v>
          </cell>
          <cell r="AG298">
            <v>9825.1419743642473</v>
          </cell>
          <cell r="AH298">
            <v>0.61900965686274489</v>
          </cell>
          <cell r="AI298">
            <v>7.8157090854323E-4</v>
          </cell>
          <cell r="AJ298">
            <v>9856.8374715950631</v>
          </cell>
          <cell r="AK298">
            <v>0.62921311274509784</v>
          </cell>
          <cell r="AL298">
            <v>7.9445394549723929E-4</v>
          </cell>
          <cell r="AM298">
            <v>9854.9828147659446</v>
          </cell>
          <cell r="AN298">
            <v>0.59335122549019592</v>
          </cell>
          <cell r="AO298">
            <v>7.4917418694558327E-4</v>
          </cell>
          <cell r="AP298">
            <v>9860.0529770409321</v>
          </cell>
          <cell r="AQ298">
            <v>0.81228875</v>
          </cell>
          <cell r="AR298">
            <v>1.0256080002928204E-3</v>
          </cell>
          <cell r="AS298">
            <v>9828.956873978148</v>
          </cell>
          <cell r="AT298">
            <v>0.57258393259803908</v>
          </cell>
          <cell r="AU298">
            <v>7.2295309040248782E-4</v>
          </cell>
          <cell r="AV298">
            <v>9862.6562423668784</v>
          </cell>
        </row>
        <row r="299">
          <cell r="B299">
            <v>35</v>
          </cell>
          <cell r="C299">
            <v>1.3412250440493964E-3</v>
          </cell>
          <cell r="D299">
            <v>0.70833333333333315</v>
          </cell>
          <cell r="E299">
            <v>9.5003440620165553E-4</v>
          </cell>
          <cell r="F299">
            <v>9836.6729892231688</v>
          </cell>
          <cell r="G299">
            <v>0.96499999999999997</v>
          </cell>
          <cell r="H299">
            <v>1.2942821675076676E-3</v>
          </cell>
          <cell r="I299">
            <v>9796.3238714259587</v>
          </cell>
          <cell r="J299">
            <v>0.91</v>
          </cell>
          <cell r="K299">
            <v>1.2205147900849508E-3</v>
          </cell>
          <cell r="L299">
            <v>9805.0309318062409</v>
          </cell>
          <cell r="M299">
            <v>0.92500000000000004</v>
          </cell>
          <cell r="N299">
            <v>1.2406331657456918E-3</v>
          </cell>
          <cell r="O299">
            <v>9802.0230122606717</v>
          </cell>
          <cell r="P299">
            <v>0.68354166666666649</v>
          </cell>
          <cell r="Q299">
            <v>9.1678320198459757E-4</v>
          </cell>
          <cell r="R299">
            <v>9840.0880690889753</v>
          </cell>
          <cell r="S299">
            <v>0.64458333333333317</v>
          </cell>
          <cell r="T299">
            <v>8.6453130964350656E-4</v>
          </cell>
          <cell r="U299">
            <v>9846.0437534393313</v>
          </cell>
          <cell r="V299">
            <v>0.65520833333333317</v>
          </cell>
          <cell r="W299">
            <v>8.7878182573653137E-4</v>
          </cell>
          <cell r="X299">
            <v>9843.9923756158696</v>
          </cell>
          <cell r="Y299">
            <v>0.87814999999999999</v>
          </cell>
          <cell r="Z299">
            <v>1.1777967724319774E-3</v>
          </cell>
          <cell r="AA299">
            <v>9809.5419379547457</v>
          </cell>
          <cell r="AB299">
            <v>0.892625</v>
          </cell>
          <cell r="AC299">
            <v>1.1972110049445926E-3</v>
          </cell>
          <cell r="AD299">
            <v>9806.6380271036451</v>
          </cell>
          <cell r="AE299">
            <v>0.84175000000000011</v>
          </cell>
          <cell r="AF299">
            <v>1.1289761808285796E-3</v>
          </cell>
          <cell r="AG299">
            <v>9814.6997523819464</v>
          </cell>
          <cell r="AH299">
            <v>0.62202291666666654</v>
          </cell>
          <cell r="AI299">
            <v>8.3427271380598388E-4</v>
          </cell>
          <cell r="AJ299">
            <v>9849.1336541770252</v>
          </cell>
          <cell r="AK299">
            <v>0.63227604166666651</v>
          </cell>
          <cell r="AL299">
            <v>8.4802446183575276E-4</v>
          </cell>
          <cell r="AM299">
            <v>9847.1534847859457</v>
          </cell>
          <cell r="AN299">
            <v>0.59623958333333327</v>
          </cell>
          <cell r="AO299">
            <v>7.9969146142024365E-4</v>
          </cell>
          <cell r="AP299">
            <v>9852.6660798686171</v>
          </cell>
          <cell r="AQ299">
            <v>0.81228875</v>
          </cell>
          <cell r="AR299">
            <v>1.0894620144995791E-3</v>
          </cell>
          <cell r="AS299">
            <v>9818.8762171736635</v>
          </cell>
          <cell r="AT299">
            <v>0.57537119791666658</v>
          </cell>
          <cell r="AU299">
            <v>7.7170226027053514E-4</v>
          </cell>
          <cell r="AV299">
            <v>9855.5260045568812</v>
          </cell>
        </row>
        <row r="300">
          <cell r="B300">
            <v>36</v>
          </cell>
          <cell r="C300">
            <v>1.4335509654134371E-3</v>
          </cell>
          <cell r="D300">
            <v>0.71176470588235274</v>
          </cell>
          <cell r="E300">
            <v>1.0203509812648579E-3</v>
          </cell>
          <cell r="F300">
            <v>9827.3278114408513</v>
          </cell>
          <cell r="G300">
            <v>0.96499999999999997</v>
          </cell>
          <cell r="H300">
            <v>1.3833766816239669E-3</v>
          </cell>
          <cell r="I300">
            <v>9783.6446641320417</v>
          </cell>
          <cell r="J300">
            <v>0.91</v>
          </cell>
          <cell r="K300">
            <v>1.3045313785262278E-3</v>
          </cell>
          <cell r="L300">
            <v>9793.0637465367308</v>
          </cell>
          <cell r="M300">
            <v>0.92500000000000004</v>
          </cell>
          <cell r="N300">
            <v>1.3260346430074294E-3</v>
          </cell>
          <cell r="O300">
            <v>9789.862297420259</v>
          </cell>
          <cell r="P300">
            <v>0.68685294117647033</v>
          </cell>
          <cell r="Q300">
            <v>9.8463869692058778E-4</v>
          </cell>
          <cell r="R300">
            <v>9831.0668416411845</v>
          </cell>
          <cell r="S300">
            <v>0.64770588235294102</v>
          </cell>
          <cell r="T300">
            <v>9.2851939295102073E-4</v>
          </cell>
          <cell r="U300">
            <v>9837.5315403383629</v>
          </cell>
          <cell r="V300">
            <v>0.65838235294117631</v>
          </cell>
          <cell r="W300">
            <v>9.4382465766999356E-4</v>
          </cell>
          <cell r="X300">
            <v>9835.3416540234903</v>
          </cell>
          <cell r="Y300">
            <v>0.87814999999999999</v>
          </cell>
          <cell r="Z300">
            <v>1.2588727802778099E-3</v>
          </cell>
          <cell r="AA300">
            <v>9797.9882911211862</v>
          </cell>
          <cell r="AB300">
            <v>0.892625</v>
          </cell>
          <cell r="AC300">
            <v>1.2796234305021694E-3</v>
          </cell>
          <cell r="AD300">
            <v>9794.897412136088</v>
          </cell>
          <cell r="AE300">
            <v>0.84175000000000011</v>
          </cell>
          <cell r="AF300">
            <v>1.2066915251367609E-3</v>
          </cell>
          <cell r="AG300">
            <v>9803.6191901395232</v>
          </cell>
          <cell r="AH300">
            <v>0.62503617647058807</v>
          </cell>
          <cell r="AI300">
            <v>8.9602121419773495E-4</v>
          </cell>
          <cell r="AJ300">
            <v>9840.9167907147166</v>
          </cell>
          <cell r="AK300">
            <v>0.63533897058823507</v>
          </cell>
          <cell r="AL300">
            <v>9.1079079465154376E-4</v>
          </cell>
          <cell r="AM300">
            <v>9838.802857751396</v>
          </cell>
          <cell r="AN300">
            <v>0.5991279411764705</v>
          </cell>
          <cell r="AO300">
            <v>8.588804384796943E-4</v>
          </cell>
          <cell r="AP300">
            <v>9844.7869869323222</v>
          </cell>
          <cell r="AQ300">
            <v>0.81228875</v>
          </cell>
          <cell r="AR300">
            <v>1.1644573217569742E-3</v>
          </cell>
          <cell r="AS300">
            <v>9808.178924509979</v>
          </cell>
          <cell r="AT300">
            <v>0.57815846323529396</v>
          </cell>
          <cell r="AU300">
            <v>8.2881962313290482E-4</v>
          </cell>
          <cell r="AV300">
            <v>9847.9204728630084</v>
          </cell>
        </row>
        <row r="301">
          <cell r="B301">
            <v>37</v>
          </cell>
          <cell r="C301">
            <v>1.5591259648738247E-3</v>
          </cell>
          <cell r="D301">
            <v>0.71519607843137234</v>
          </cell>
          <cell r="E301">
            <v>1.1150807758582889E-3</v>
          </cell>
          <cell r="F301">
            <v>9817.3004878652355</v>
          </cell>
          <cell r="G301">
            <v>0.96499999999999997</v>
          </cell>
          <cell r="H301">
            <v>1.5045565561032407E-3</v>
          </cell>
          <cell r="I301">
            <v>9770.1101982423879</v>
          </cell>
          <cell r="J301">
            <v>0.91</v>
          </cell>
          <cell r="K301">
            <v>1.4188046280351806E-3</v>
          </cell>
          <cell r="L301">
            <v>9780.288387587465</v>
          </cell>
          <cell r="M301">
            <v>0.92500000000000004</v>
          </cell>
          <cell r="N301">
            <v>1.442191517508288E-3</v>
          </cell>
          <cell r="O301">
            <v>9776.8806008636075</v>
          </cell>
          <cell r="P301">
            <v>0.69016421568627428</v>
          </cell>
          <cell r="Q301">
            <v>1.0760529487032489E-3</v>
          </cell>
          <cell r="R301">
            <v>9821.3867927968913</v>
          </cell>
          <cell r="S301">
            <v>0.65082843137254887</v>
          </cell>
          <cell r="T301">
            <v>1.014723506031043E-3</v>
          </cell>
          <cell r="U301">
            <v>9828.3972015243908</v>
          </cell>
          <cell r="V301">
            <v>0.66155637254901944</v>
          </cell>
          <cell r="W301">
            <v>1.0314497176689174E-3</v>
          </cell>
          <cell r="X301">
            <v>9826.0588160538136</v>
          </cell>
          <cell r="Y301">
            <v>0.87814999999999999</v>
          </cell>
          <cell r="Z301">
            <v>1.369146466053949E-3</v>
          </cell>
          <cell r="AA301">
            <v>9785.6538703600127</v>
          </cell>
          <cell r="AB301">
            <v>0.892625</v>
          </cell>
          <cell r="AC301">
            <v>1.3917148143954977E-3</v>
          </cell>
          <cell r="AD301">
            <v>9782.3636319081543</v>
          </cell>
          <cell r="AE301">
            <v>0.84175000000000011</v>
          </cell>
          <cell r="AF301">
            <v>1.3123942809325421E-3</v>
          </cell>
          <cell r="AG301">
            <v>9791.7892459471132</v>
          </cell>
          <cell r="AH301">
            <v>0.6280494362745096</v>
          </cell>
          <cell r="AI301">
            <v>9.7920818331995651E-4</v>
          </cell>
          <cell r="AJ301">
            <v>9832.0991205030823</v>
          </cell>
          <cell r="AK301">
            <v>0.63840189950980375</v>
          </cell>
          <cell r="AL301">
            <v>9.9534897755050524E-4</v>
          </cell>
          <cell r="AM301">
            <v>9829.8417666781643</v>
          </cell>
          <cell r="AN301">
            <v>0.60201629901960774</v>
          </cell>
          <cell r="AO301">
            <v>9.3861924307871484E-4</v>
          </cell>
          <cell r="AP301">
            <v>9836.3314919682471</v>
          </cell>
          <cell r="AQ301">
            <v>0.81228875</v>
          </cell>
          <cell r="AR301">
            <v>1.266460481099903E-3</v>
          </cell>
          <cell r="AS301">
            <v>9796.7577187482311</v>
          </cell>
          <cell r="AT301">
            <v>0.58094572855392146</v>
          </cell>
          <cell r="AU301">
            <v>9.0576756957095987E-4</v>
          </cell>
          <cell r="AV301">
            <v>9839.7583231280478</v>
          </cell>
        </row>
        <row r="302">
          <cell r="B302">
            <v>38</v>
          </cell>
          <cell r="C302">
            <v>1.7052538791662325E-3</v>
          </cell>
          <cell r="D302">
            <v>0.71862745098039194</v>
          </cell>
          <cell r="E302">
            <v>1.225442248459655E-3</v>
          </cell>
          <cell r="F302">
            <v>9806.3534048203928</v>
          </cell>
          <cell r="G302">
            <v>0.96499999999999997</v>
          </cell>
          <cell r="H302">
            <v>1.6455699933954143E-3</v>
          </cell>
          <cell r="I302">
            <v>9755.4105148897706</v>
          </cell>
          <cell r="J302">
            <v>0.91</v>
          </cell>
          <cell r="K302">
            <v>1.5517810300412717E-3</v>
          </cell>
          <cell r="L302">
            <v>9766.4120691596363</v>
          </cell>
          <cell r="M302">
            <v>0.92500000000000004</v>
          </cell>
          <cell r="N302">
            <v>1.5773598382287652E-3</v>
          </cell>
          <cell r="O302">
            <v>9762.7804665933509</v>
          </cell>
          <cell r="P302">
            <v>0.69347549019607824</v>
          </cell>
          <cell r="Q302">
            <v>1.1825517697635671E-3</v>
          </cell>
          <cell r="R302">
            <v>9810.8184605781462</v>
          </cell>
          <cell r="S302">
            <v>0.65395098039215671</v>
          </cell>
          <cell r="T302">
            <v>1.115152446098286E-3</v>
          </cell>
          <cell r="U302">
            <v>9818.4240958573937</v>
          </cell>
          <cell r="V302">
            <v>0.66473039215686258</v>
          </cell>
          <cell r="W302">
            <v>1.1335340798251808E-3</v>
          </cell>
          <cell r="X302">
            <v>9815.9237304621965</v>
          </cell>
          <cell r="Y302">
            <v>0.87814999999999999</v>
          </cell>
          <cell r="Z302">
            <v>1.497468693989827E-3</v>
          </cell>
          <cell r="AA302">
            <v>9772.2558769453826</v>
          </cell>
          <cell r="AB302">
            <v>0.892625</v>
          </cell>
          <cell r="AC302">
            <v>1.5221522438907584E-3</v>
          </cell>
          <cell r="AD302">
            <v>9768.7493715218243</v>
          </cell>
          <cell r="AE302">
            <v>0.84175000000000011</v>
          </cell>
          <cell r="AF302">
            <v>1.4353974527881765E-3</v>
          </cell>
          <cell r="AG302">
            <v>9778.9385577406356</v>
          </cell>
          <cell r="AH302">
            <v>0.63106269607843124</v>
          </cell>
          <cell r="AI302">
            <v>1.0761221104848462E-3</v>
          </cell>
          <cell r="AJ302">
            <v>9822.4714485850727</v>
          </cell>
          <cell r="AK302">
            <v>0.64146482843137242</v>
          </cell>
          <cell r="AL302">
            <v>1.0938603870312997E-3</v>
          </cell>
          <cell r="AM302">
            <v>9820.0576437262189</v>
          </cell>
          <cell r="AN302">
            <v>0.60490465686274497</v>
          </cell>
          <cell r="AO302">
            <v>1.0315160126409147E-3</v>
          </cell>
          <cell r="AP302">
            <v>9827.0989219485855</v>
          </cell>
          <cell r="AQ302">
            <v>0.81228875</v>
          </cell>
          <cell r="AR302">
            <v>1.3851585419405901E-3</v>
          </cell>
          <cell r="AS302">
            <v>9784.3505122545266</v>
          </cell>
          <cell r="AT302">
            <v>0.58373299387254896</v>
          </cell>
          <cell r="AU302">
            <v>9.9541295219848281E-4</v>
          </cell>
          <cell r="AV302">
            <v>9830.8457891465423</v>
          </cell>
        </row>
        <row r="303">
          <cell r="B303">
            <v>39</v>
          </cell>
          <cell r="C303">
            <v>1.8553774975273191E-3</v>
          </cell>
          <cell r="D303">
            <v>0.72205882352941153</v>
          </cell>
          <cell r="E303">
            <v>1.3396916930675197E-3</v>
          </cell>
          <cell r="F303">
            <v>9794.3362850548001</v>
          </cell>
          <cell r="G303">
            <v>0.96499999999999997</v>
          </cell>
          <cell r="H303">
            <v>1.7904392851138629E-3</v>
          </cell>
          <cell r="I303">
            <v>9739.3573040732135</v>
          </cell>
          <cell r="J303">
            <v>0.91</v>
          </cell>
          <cell r="K303">
            <v>1.6883935227498604E-3</v>
          </cell>
          <cell r="L303">
            <v>9751.256736179148</v>
          </cell>
          <cell r="M303">
            <v>0.92500000000000004</v>
          </cell>
          <cell r="N303">
            <v>1.7162241852127702E-3</v>
          </cell>
          <cell r="O303">
            <v>9747.3810487759019</v>
          </cell>
          <cell r="P303">
            <v>0.69678676470588208</v>
          </cell>
          <cell r="Q303">
            <v>1.2928024838101564E-3</v>
          </cell>
          <cell r="R303">
            <v>9799.2166598447602</v>
          </cell>
          <cell r="S303">
            <v>0.65707352941176456</v>
          </cell>
          <cell r="T303">
            <v>1.219119440691443E-3</v>
          </cell>
          <cell r="U303">
            <v>9807.4750562100689</v>
          </cell>
          <cell r="V303">
            <v>0.66790441176470572</v>
          </cell>
          <cell r="W303">
            <v>1.2392148160874558E-3</v>
          </cell>
          <cell r="X303">
            <v>9804.7970463887523</v>
          </cell>
          <cell r="Y303">
            <v>0.87814999999999999</v>
          </cell>
          <cell r="Z303">
            <v>1.6292997494536153E-3</v>
          </cell>
          <cell r="AA303">
            <v>9757.6222296999986</v>
          </cell>
          <cell r="AB303">
            <v>0.892625</v>
          </cell>
          <cell r="AC303">
            <v>1.6561563387303233E-3</v>
          </cell>
          <cell r="AD303">
            <v>9753.8798477459568</v>
          </cell>
          <cell r="AE303">
            <v>0.84175000000000011</v>
          </cell>
          <cell r="AF303">
            <v>1.5617640085436211E-3</v>
          </cell>
          <cell r="AG303">
            <v>9764.9018942438815</v>
          </cell>
          <cell r="AH303">
            <v>0.63407595588235266</v>
          </cell>
          <cell r="AI303">
            <v>1.1764502602672423E-3</v>
          </cell>
          <cell r="AJ303">
            <v>9811.901269879645</v>
          </cell>
          <cell r="AK303">
            <v>0.64452775735294099</v>
          </cell>
          <cell r="AL303">
            <v>1.1958422975243948E-3</v>
          </cell>
          <cell r="AM303">
            <v>9809.3158716713824</v>
          </cell>
          <cell r="AN303">
            <v>0.60779301470588221</v>
          </cell>
          <cell r="AO303">
            <v>1.1276854826395848E-3</v>
          </cell>
          <cell r="AP303">
            <v>9816.9621120527881</v>
          </cell>
          <cell r="AQ303">
            <v>0.81228875</v>
          </cell>
          <cell r="AR303">
            <v>1.507102268244594E-3</v>
          </cell>
          <cell r="AS303">
            <v>9770.7976355651372</v>
          </cell>
          <cell r="AT303">
            <v>0.58652025919117623</v>
          </cell>
          <cell r="AU303">
            <v>1.0882164907471991E-3</v>
          </cell>
          <cell r="AV303">
            <v>9821.0600379169591</v>
          </cell>
        </row>
        <row r="304">
          <cell r="B304">
            <v>40</v>
          </cell>
          <cell r="C304">
            <v>2.0119990254424082E-3</v>
          </cell>
          <cell r="D304">
            <v>0.72549019607843113</v>
          </cell>
          <cell r="E304">
            <v>1.459685567477825E-3</v>
          </cell>
          <cell r="F304">
            <v>9781.2148940946026</v>
          </cell>
          <cell r="G304">
            <v>0.96499999999999997</v>
          </cell>
          <cell r="H304">
            <v>1.9415790595519239E-3</v>
          </cell>
          <cell r="I304">
            <v>9721.9195761442406</v>
          </cell>
          <cell r="J304">
            <v>0.92</v>
          </cell>
          <cell r="K304">
            <v>1.8510391034070157E-3</v>
          </cell>
          <cell r="L304">
            <v>9734.7927774671116</v>
          </cell>
          <cell r="M304">
            <v>0.92500000000000004</v>
          </cell>
          <cell r="N304">
            <v>1.8610990985342276E-3</v>
          </cell>
          <cell r="O304">
            <v>9730.6523576775089</v>
          </cell>
          <cell r="P304">
            <v>0.70009803921568603</v>
          </cell>
          <cell r="Q304">
            <v>1.408596572616101E-3</v>
          </cell>
          <cell r="R304">
            <v>9786.5482082075196</v>
          </cell>
          <cell r="S304">
            <v>0.66745098039215667</v>
          </cell>
          <cell r="T304">
            <v>1.3429107220795991E-3</v>
          </cell>
          <cell r="U304">
            <v>9795.5185727049466</v>
          </cell>
          <cell r="V304">
            <v>0.67107843137254886</v>
          </cell>
          <cell r="W304">
            <v>1.3502091499169883E-3</v>
          </cell>
          <cell r="X304">
            <v>9792.6467966201362</v>
          </cell>
          <cell r="Y304">
            <v>0.88780000000000003</v>
          </cell>
          <cell r="Z304">
            <v>1.78625273478777E-3</v>
          </cell>
          <cell r="AA304">
            <v>9741.7241382458851</v>
          </cell>
          <cell r="AB304">
            <v>0.892625</v>
          </cell>
          <cell r="AC304">
            <v>1.7959606300855296E-3</v>
          </cell>
          <cell r="AD304">
            <v>9737.7258978088994</v>
          </cell>
          <cell r="AE304">
            <v>0.85100000000000009</v>
          </cell>
          <cell r="AF304">
            <v>1.7122111706514896E-3</v>
          </cell>
          <cell r="AG304">
            <v>9749.6514219184919</v>
          </cell>
          <cell r="AH304">
            <v>0.64409019607843121</v>
          </cell>
          <cell r="AI304">
            <v>1.2959088468068132E-3</v>
          </cell>
          <cell r="AJ304">
            <v>9800.3580560769788</v>
          </cell>
          <cell r="AK304">
            <v>0.64759068627450966</v>
          </cell>
          <cell r="AL304">
            <v>1.3029518296698937E-3</v>
          </cell>
          <cell r="AM304">
            <v>9797.5854768422614</v>
          </cell>
          <cell r="AN304">
            <v>0.61739215686274496</v>
          </cell>
          <cell r="AO304">
            <v>1.2421924179236293E-3</v>
          </cell>
          <cell r="AP304">
            <v>9805.8916663954024</v>
          </cell>
          <cell r="AQ304">
            <v>0.82121500000000003</v>
          </cell>
          <cell r="AR304">
            <v>1.6522837796786873E-3</v>
          </cell>
          <cell r="AS304">
            <v>9756.0720442860184</v>
          </cell>
          <cell r="AT304">
            <v>0.59578343137254886</v>
          </cell>
          <cell r="AU304">
            <v>1.1987156832963021E-3</v>
          </cell>
          <cell r="AV304">
            <v>9810.3725984270804</v>
          </cell>
        </row>
        <row r="305">
          <cell r="B305">
            <v>41</v>
          </cell>
          <cell r="C305">
            <v>2.1945487022708389E-3</v>
          </cell>
          <cell r="D305">
            <v>0.72892156862745072</v>
          </cell>
          <cell r="E305">
            <v>1.5996538824885962E-3</v>
          </cell>
          <cell r="F305">
            <v>9766.9373958812939</v>
          </cell>
          <cell r="G305">
            <v>0.96499999999999997</v>
          </cell>
          <cell r="H305">
            <v>2.1177394976913595E-3</v>
          </cell>
          <cell r="I305">
            <v>9703.0437006765515</v>
          </cell>
          <cell r="J305">
            <v>0.92</v>
          </cell>
          <cell r="K305">
            <v>2.0189848060891717E-3</v>
          </cell>
          <cell r="L305">
            <v>9716.7732953724553</v>
          </cell>
          <cell r="M305">
            <v>0.92500000000000004</v>
          </cell>
          <cell r="N305">
            <v>2.0299575496005259E-3</v>
          </cell>
          <cell r="O305">
            <v>9712.5426493464856</v>
          </cell>
          <cell r="P305">
            <v>0.70340931372548987</v>
          </cell>
          <cell r="Q305">
            <v>1.5436659966014952E-3</v>
          </cell>
          <cell r="R305">
            <v>9772.7629099436963</v>
          </cell>
          <cell r="S305">
            <v>0.67060784313725474</v>
          </cell>
          <cell r="T305">
            <v>1.4716815718895087E-3</v>
          </cell>
          <cell r="U305">
            <v>9782.3640657853321</v>
          </cell>
          <cell r="V305">
            <v>0.67425245098039199</v>
          </cell>
          <cell r="W305">
            <v>1.4796798413019517E-3</v>
          </cell>
          <cell r="X305">
            <v>9779.4246753134339</v>
          </cell>
          <cell r="Y305">
            <v>0.88780000000000003</v>
          </cell>
          <cell r="Z305">
            <v>1.9483203378760508E-3</v>
          </cell>
          <cell r="AA305">
            <v>9724.3229568623956</v>
          </cell>
          <cell r="AB305">
            <v>0.892625</v>
          </cell>
          <cell r="AC305">
            <v>1.9589090353645073E-3</v>
          </cell>
          <cell r="AD305">
            <v>9720.2373254698705</v>
          </cell>
          <cell r="AE305">
            <v>0.85100000000000009</v>
          </cell>
          <cell r="AF305">
            <v>1.8675609456324841E-3</v>
          </cell>
          <cell r="AG305">
            <v>9732.957959843925</v>
          </cell>
          <cell r="AH305">
            <v>0.64713656862745073</v>
          </cell>
          <cell r="AI305">
            <v>1.4201727168733757E-3</v>
          </cell>
          <cell r="AJ305">
            <v>9787.6576853702336</v>
          </cell>
          <cell r="AK305">
            <v>0.65065361519607812</v>
          </cell>
          <cell r="AL305">
            <v>1.4278910468563831E-3</v>
          </cell>
          <cell r="AM305">
            <v>9784.8196949188623</v>
          </cell>
          <cell r="AN305">
            <v>0.62031225490196062</v>
          </cell>
          <cell r="AO305">
            <v>1.3613054539977955E-3</v>
          </cell>
          <cell r="AP305">
            <v>9793.7108621164243</v>
          </cell>
          <cell r="AQ305">
            <v>0.82121500000000003</v>
          </cell>
          <cell r="AR305">
            <v>1.802196312535347E-3</v>
          </cell>
          <cell r="AS305">
            <v>9739.9522446938681</v>
          </cell>
          <cell r="AT305">
            <v>0.59860132598039195</v>
          </cell>
          <cell r="AU305">
            <v>1.3136597631078725E-3</v>
          </cell>
          <cell r="AV305">
            <v>9798.612750934366</v>
          </cell>
        </row>
        <row r="306">
          <cell r="B306">
            <v>42</v>
          </cell>
          <cell r="C306">
            <v>2.3757800859305913E-3</v>
          </cell>
          <cell r="D306">
            <v>0.73235294117647032</v>
          </cell>
          <cell r="E306">
            <v>1.7399095335197559E-3</v>
          </cell>
          <cell r="F306">
            <v>9751.3136765559484</v>
          </cell>
          <cell r="G306">
            <v>0.96499999999999997</v>
          </cell>
          <cell r="H306">
            <v>2.2926277829230205E-3</v>
          </cell>
          <cell r="I306">
            <v>9682.4951817838028</v>
          </cell>
          <cell r="J306">
            <v>0.92</v>
          </cell>
          <cell r="K306">
            <v>2.185717679056144E-3</v>
          </cell>
          <cell r="L306">
            <v>9697.1552777248853</v>
          </cell>
          <cell r="M306">
            <v>0.92500000000000004</v>
          </cell>
          <cell r="N306">
            <v>2.197596579485797E-3</v>
          </cell>
          <cell r="O306">
            <v>9692.8266000696276</v>
          </cell>
          <cell r="P306">
            <v>0.70672058823529382</v>
          </cell>
          <cell r="Q306">
            <v>1.6790126998465643E-3</v>
          </cell>
          <cell r="R306">
            <v>9757.677028146767</v>
          </cell>
          <cell r="S306">
            <v>0.67376470588235271</v>
          </cell>
          <cell r="T306">
            <v>1.6007167708381755E-3</v>
          </cell>
          <cell r="U306">
            <v>9767.9675408602016</v>
          </cell>
          <cell r="V306">
            <v>0.67742647058823513</v>
          </cell>
          <cell r="W306">
            <v>1.6094163185057745E-3</v>
          </cell>
          <cell r="X306">
            <v>9764.9542577618413</v>
          </cell>
          <cell r="Y306">
            <v>0.88780000000000003</v>
          </cell>
          <cell r="Z306">
            <v>2.1092175602891788E-3</v>
          </cell>
          <cell r="AA306">
            <v>9705.3768606734648</v>
          </cell>
          <cell r="AB306">
            <v>0.892625</v>
          </cell>
          <cell r="AC306">
            <v>2.120680699203794E-3</v>
          </cell>
          <cell r="AD306">
            <v>9701.1962647471191</v>
          </cell>
          <cell r="AE306">
            <v>0.85100000000000009</v>
          </cell>
          <cell r="AF306">
            <v>2.0217888531269333E-3</v>
          </cell>
          <cell r="AG306">
            <v>9714.7810676726385</v>
          </cell>
          <cell r="AH306">
            <v>0.65018294117647035</v>
          </cell>
          <cell r="AI306">
            <v>1.5446916838588393E-3</v>
          </cell>
          <cell r="AJ306">
            <v>9773.757520963376</v>
          </cell>
          <cell r="AK306">
            <v>0.65371654411764679</v>
          </cell>
          <cell r="AL306">
            <v>1.5530867473580721E-3</v>
          </cell>
          <cell r="AM306">
            <v>9770.8480384813829</v>
          </cell>
          <cell r="AN306">
            <v>0.62323235294117629</v>
          </cell>
          <cell r="AO306">
            <v>1.4806630130253125E-3</v>
          </cell>
          <cell r="AP306">
            <v>9780.3786301049477</v>
          </cell>
          <cell r="AQ306">
            <v>0.82121500000000003</v>
          </cell>
          <cell r="AR306">
            <v>1.9510262432674906E-3</v>
          </cell>
          <cell r="AS306">
            <v>9722.3989386742105</v>
          </cell>
          <cell r="AT306">
            <v>0.60141922058823516</v>
          </cell>
          <cell r="AU306">
            <v>1.4288398075694266E-3</v>
          </cell>
          <cell r="AV306">
            <v>9785.7407076291875</v>
          </cell>
        </row>
        <row r="307">
          <cell r="B307">
            <v>43</v>
          </cell>
          <cell r="C307">
            <v>2.5824658834746822E-3</v>
          </cell>
          <cell r="D307">
            <v>0.73578431372548991</v>
          </cell>
          <cell r="E307">
            <v>1.9001378877919102E-3</v>
          </cell>
          <cell r="F307">
            <v>9734.3472729257664</v>
          </cell>
          <cell r="G307">
            <v>0.96499999999999997</v>
          </cell>
          <cell r="H307">
            <v>2.4920795775530682E-3</v>
          </cell>
          <cell r="I307">
            <v>9660.2968243220275</v>
          </cell>
          <cell r="J307">
            <v>0.92</v>
          </cell>
          <cell r="K307">
            <v>2.3758686127967076E-3</v>
          </cell>
          <cell r="L307">
            <v>9675.9600339978097</v>
          </cell>
          <cell r="M307">
            <v>0.92500000000000004</v>
          </cell>
          <cell r="N307">
            <v>2.3887809422140811E-3</v>
          </cell>
          <cell r="O307">
            <v>9671.5256774877653</v>
          </cell>
          <cell r="P307">
            <v>0.71003186274509777</v>
          </cell>
          <cell r="Q307">
            <v>1.8336330617191932E-3</v>
          </cell>
          <cell r="R307">
            <v>9741.2937644955073</v>
          </cell>
          <cell r="S307">
            <v>0.67692156862745079</v>
          </cell>
          <cell r="T307">
            <v>1.7481268567685574E-3</v>
          </cell>
          <cell r="U307">
            <v>9752.3317914005438</v>
          </cell>
          <cell r="V307">
            <v>0.68060049019607816</v>
          </cell>
          <cell r="W307">
            <v>1.7576275462075168E-3</v>
          </cell>
          <cell r="X307">
            <v>9749.238381029938</v>
          </cell>
          <cell r="Y307">
            <v>0.88780000000000003</v>
          </cell>
          <cell r="Z307">
            <v>2.292713211348823E-3</v>
          </cell>
          <cell r="AA307">
            <v>9684.9061093697092</v>
          </cell>
          <cell r="AB307">
            <v>0.892625</v>
          </cell>
          <cell r="AC307">
            <v>2.305173609236588E-3</v>
          </cell>
          <cell r="AD307">
            <v>9680.6231250692817</v>
          </cell>
          <cell r="AE307">
            <v>0.85100000000000009</v>
          </cell>
          <cell r="AF307">
            <v>2.1976784668369547E-3</v>
          </cell>
          <cell r="AG307">
            <v>9695.1398315994484</v>
          </cell>
          <cell r="AH307">
            <v>0.65322931372548998</v>
          </cell>
          <cell r="AI307">
            <v>1.6869424167816579E-3</v>
          </cell>
          <cell r="AJ307">
            <v>9758.6600790006905</v>
          </cell>
          <cell r="AK307">
            <v>0.65677947303921547</v>
          </cell>
          <cell r="AL307">
            <v>1.6961105820902538E-3</v>
          </cell>
          <cell r="AM307">
            <v>9755.6730638823683</v>
          </cell>
          <cell r="AN307">
            <v>0.62615245098039196</v>
          </cell>
          <cell r="AO307">
            <v>1.6170173425109156E-3</v>
          </cell>
          <cell r="AP307">
            <v>9765.8971852139675</v>
          </cell>
          <cell r="AQ307">
            <v>0.82121500000000003</v>
          </cell>
          <cell r="AR307">
            <v>2.1207597204976614E-3</v>
          </cell>
          <cell r="AS307">
            <v>9703.4302831973419</v>
          </cell>
          <cell r="AT307">
            <v>0.60423711519607826</v>
          </cell>
          <cell r="AU307">
            <v>1.5604217355230335E-3</v>
          </cell>
          <cell r="AV307">
            <v>9771.7584517595733</v>
          </cell>
        </row>
        <row r="308">
          <cell r="B308">
            <v>44</v>
          </cell>
          <cell r="C308">
            <v>2.8049887840714423E-3</v>
          </cell>
          <cell r="D308">
            <v>0.73921568627450951</v>
          </cell>
          <cell r="E308">
            <v>2.0734917090096732E-3</v>
          </cell>
          <cell r="F308">
            <v>9715.850670859556</v>
          </cell>
          <cell r="G308">
            <v>0.96499999999999997</v>
          </cell>
          <cell r="H308">
            <v>2.7068141766289416E-3</v>
          </cell>
          <cell r="I308">
            <v>9636.2225958930339</v>
          </cell>
          <cell r="J308">
            <v>0.92</v>
          </cell>
          <cell r="K308">
            <v>2.5805896813457271E-3</v>
          </cell>
          <cell r="L308">
            <v>9652.9712242543592</v>
          </cell>
          <cell r="M308">
            <v>0.92500000000000004</v>
          </cell>
          <cell r="N308">
            <v>2.5946146252660844E-3</v>
          </cell>
          <cell r="O308">
            <v>9648.4225212672482</v>
          </cell>
          <cell r="P308">
            <v>0.71334313725490162</v>
          </cell>
          <cell r="Q308">
            <v>2.0009194991943346E-3</v>
          </cell>
          <cell r="R308">
            <v>9723.4318061850081</v>
          </cell>
          <cell r="S308">
            <v>0.68007843137254875</v>
          </cell>
          <cell r="T308">
            <v>1.9076123722888993E-3</v>
          </cell>
          <cell r="U308">
            <v>9735.28347827988</v>
          </cell>
          <cell r="V308">
            <v>0.68377450980392129</v>
          </cell>
          <cell r="W308">
            <v>1.9179798308339476E-3</v>
          </cell>
          <cell r="X308">
            <v>9732.1028510968954</v>
          </cell>
          <cell r="Y308">
            <v>0.88780000000000003</v>
          </cell>
          <cell r="Z308">
            <v>2.4902690424986264E-3</v>
          </cell>
          <cell r="AA308">
            <v>9662.7013971820834</v>
          </cell>
          <cell r="AB308">
            <v>0.892625</v>
          </cell>
          <cell r="AC308">
            <v>2.5038031133817712E-3</v>
          </cell>
          <cell r="AD308">
            <v>9658.3076081204072</v>
          </cell>
          <cell r="AE308">
            <v>0.85100000000000009</v>
          </cell>
          <cell r="AF308">
            <v>2.3870454552447976E-3</v>
          </cell>
          <cell r="AG308">
            <v>9673.8330315585699</v>
          </cell>
          <cell r="AH308">
            <v>0.6562756862745095</v>
          </cell>
          <cell r="AI308">
            <v>1.8408459392587877E-3</v>
          </cell>
          <cell r="AJ308">
            <v>9742.1977813824706</v>
          </cell>
          <cell r="AK308">
            <v>0.65984240196078403</v>
          </cell>
          <cell r="AL308">
            <v>1.8508505367547596E-3</v>
          </cell>
          <cell r="AM308">
            <v>9739.126363563304</v>
          </cell>
          <cell r="AN308">
            <v>0.62907254901960763</v>
          </cell>
          <cell r="AO308">
            <v>1.7645414443672319E-3</v>
          </cell>
          <cell r="AP308">
            <v>9750.1055601002972</v>
          </cell>
          <cell r="AQ308">
            <v>0.82121500000000003</v>
          </cell>
          <cell r="AR308">
            <v>2.3034988643112295E-3</v>
          </cell>
          <cell r="AS308">
            <v>9682.8516391020803</v>
          </cell>
          <cell r="AT308">
            <v>0.60705500980392135</v>
          </cell>
          <cell r="AU308">
            <v>1.7027824938143788E-3</v>
          </cell>
          <cell r="AV308">
            <v>9756.5103874771667</v>
          </cell>
        </row>
        <row r="309">
          <cell r="B309">
            <v>45</v>
          </cell>
          <cell r="C309">
            <v>3.0476010706118805E-3</v>
          </cell>
          <cell r="D309">
            <v>0.7426470588235291</v>
          </cell>
          <cell r="E309">
            <v>2.2632919715573517E-3</v>
          </cell>
          <cell r="F309">
            <v>9695.7049350475518</v>
          </cell>
          <cell r="G309">
            <v>0.96499999999999997</v>
          </cell>
          <cell r="H309">
            <v>2.9409350331404648E-3</v>
          </cell>
          <cell r="I309">
            <v>9610.1391319613176</v>
          </cell>
          <cell r="J309">
            <v>0.92</v>
          </cell>
          <cell r="K309">
            <v>2.8037929849629301E-3</v>
          </cell>
          <cell r="L309">
            <v>9628.0608663187213</v>
          </cell>
          <cell r="M309">
            <v>0.92500000000000004</v>
          </cell>
          <cell r="N309">
            <v>2.8190309903159895E-3</v>
          </cell>
          <cell r="O309">
            <v>9623.3885830828203</v>
          </cell>
          <cell r="P309">
            <v>0.71665441176470557</v>
          </cell>
          <cell r="Q309">
            <v>2.1840767525528443E-3</v>
          </cell>
          <cell r="R309">
            <v>9703.9760018849265</v>
          </cell>
          <cell r="S309">
            <v>0.68323529411764683</v>
          </cell>
          <cell r="T309">
            <v>2.0822286138327635E-3</v>
          </cell>
          <cell r="U309">
            <v>9716.7123310689731</v>
          </cell>
          <cell r="V309">
            <v>0.68694852941176443</v>
          </cell>
          <cell r="W309">
            <v>2.0935450736905502E-3</v>
          </cell>
          <cell r="X309">
            <v>9713.4368741168892</v>
          </cell>
          <cell r="Y309">
            <v>0.88780000000000003</v>
          </cell>
          <cell r="Z309">
            <v>2.7056602304892275E-3</v>
          </cell>
          <cell r="AA309">
            <v>9638.6386710257721</v>
          </cell>
          <cell r="AB309">
            <v>0.892625</v>
          </cell>
          <cell r="AC309">
            <v>2.7203649056549298E-3</v>
          </cell>
          <cell r="AD309">
            <v>9634.1251074611973</v>
          </cell>
          <cell r="AE309">
            <v>0.85100000000000009</v>
          </cell>
          <cell r="AF309">
            <v>2.5935085110907106E-3</v>
          </cell>
          <cell r="AG309">
            <v>9650.74115238579</v>
          </cell>
          <cell r="AH309">
            <v>0.65932205882352912</v>
          </cell>
          <cell r="AI309">
            <v>2.0093506123486167E-3</v>
          </cell>
          <cell r="AJ309">
            <v>9724.2638961571556</v>
          </cell>
          <cell r="AK309">
            <v>0.66290533088235271</v>
          </cell>
          <cell r="AL309">
            <v>2.0202709961113811E-3</v>
          </cell>
          <cell r="AM309">
            <v>9721.1006963057807</v>
          </cell>
          <cell r="AN309">
            <v>0.6319926470588233</v>
          </cell>
          <cell r="AO309">
            <v>1.9260614677953061E-3</v>
          </cell>
          <cell r="AP309">
            <v>9732.9010947525458</v>
          </cell>
          <cell r="AQ309">
            <v>0.82121500000000003</v>
          </cell>
          <cell r="AR309">
            <v>2.5027357132025355E-3</v>
          </cell>
          <cell r="AS309">
            <v>9660.547201348114</v>
          </cell>
          <cell r="AT309">
            <v>0.60987290441176445</v>
          </cell>
          <cell r="AU309">
            <v>1.8586493164224705E-3</v>
          </cell>
          <cell r="AV309">
            <v>9739.8971723886516</v>
          </cell>
        </row>
        <row r="310">
          <cell r="B310">
            <v>46</v>
          </cell>
          <cell r="C310">
            <v>3.3060300479236661E-3</v>
          </cell>
          <cell r="D310">
            <v>0.7460784313725487</v>
          </cell>
          <cell r="E310">
            <v>2.4665577122254009E-3</v>
          </cell>
          <cell r="F310">
            <v>9673.7607239094687</v>
          </cell>
          <cell r="G310">
            <v>0.96499999999999997</v>
          </cell>
          <cell r="H310">
            <v>3.1903189962463377E-3</v>
          </cell>
          <cell r="I310">
            <v>9581.8763371147797</v>
          </cell>
          <cell r="J310">
            <v>0.92</v>
          </cell>
          <cell r="K310">
            <v>3.0415476440897727E-3</v>
          </cell>
          <cell r="L310">
            <v>9601.0657768029414</v>
          </cell>
          <cell r="M310">
            <v>0.92500000000000004</v>
          </cell>
          <cell r="N310">
            <v>3.0580777943293911E-3</v>
          </cell>
          <cell r="O310">
            <v>9596.2599524352572</v>
          </cell>
          <cell r="P310">
            <v>0.71996568627450952</v>
          </cell>
          <cell r="Q310">
            <v>2.380228192297512E-3</v>
          </cell>
          <cell r="R310">
            <v>9682.781773491879</v>
          </cell>
          <cell r="S310">
            <v>0.6863921568627448</v>
          </cell>
          <cell r="T310">
            <v>2.2692330952473689E-3</v>
          </cell>
          <cell r="U310">
            <v>9696.4799146208388</v>
          </cell>
          <cell r="V310">
            <v>0.69012254901960757</v>
          </cell>
          <cell r="W310">
            <v>2.2815658838084957E-3</v>
          </cell>
          <cell r="X310">
            <v>9693.1013562004773</v>
          </cell>
          <cell r="Y310">
            <v>0.88780000000000003</v>
          </cell>
          <cell r="Z310">
            <v>2.9350934765466309E-3</v>
          </cell>
          <cell r="AA310">
            <v>9612.5597896975214</v>
          </cell>
          <cell r="AB310">
            <v>0.892625</v>
          </cell>
          <cell r="AC310">
            <v>2.9510450715278624E-3</v>
          </cell>
          <cell r="AD310">
            <v>9607.9167716221709</v>
          </cell>
          <cell r="AE310">
            <v>0.85100000000000009</v>
          </cell>
          <cell r="AF310">
            <v>2.8134315707830401E-3</v>
          </cell>
          <cell r="AG310">
            <v>9625.7118730687434</v>
          </cell>
          <cell r="AH310">
            <v>0.66236843137254875</v>
          </cell>
          <cell r="AI310">
            <v>2.1898099369137107E-3</v>
          </cell>
          <cell r="AJ310">
            <v>9704.7244405427718</v>
          </cell>
          <cell r="AK310">
            <v>0.66596825980392138</v>
          </cell>
          <cell r="AL310">
            <v>2.2017110778751988E-3</v>
          </cell>
          <cell r="AM310">
            <v>9701.461438518756</v>
          </cell>
          <cell r="AN310">
            <v>0.63491274509803897</v>
          </cell>
          <cell r="AO310">
            <v>2.0990406131038163E-3</v>
          </cell>
          <cell r="AP310">
            <v>9714.1549289840805</v>
          </cell>
          <cell r="AQ310">
            <v>0.82121500000000003</v>
          </cell>
          <cell r="AR310">
            <v>2.7149614658056333E-3</v>
          </cell>
          <cell r="AS310">
            <v>9636.3694048582202</v>
          </cell>
          <cell r="AT310">
            <v>0.61269079901960766</v>
          </cell>
          <cell r="AU310">
            <v>2.0255741916451828E-3</v>
          </cell>
          <cell r="AV310">
            <v>9721.7941191671671</v>
          </cell>
        </row>
        <row r="311">
          <cell r="B311">
            <v>47</v>
          </cell>
          <cell r="C311">
            <v>3.6086845318947904E-3</v>
          </cell>
          <cell r="D311">
            <v>0.7495098039215683</v>
          </cell>
          <cell r="E311">
            <v>2.7047444359152607E-3</v>
          </cell>
          <cell r="F311">
            <v>9649.8998347896868</v>
          </cell>
          <cell r="G311">
            <v>0.96499999999999997</v>
          </cell>
          <cell r="H311">
            <v>3.4823805732784726E-3</v>
          </cell>
          <cell r="I311">
            <v>9551.3070950167985</v>
          </cell>
          <cell r="J311">
            <v>0.92</v>
          </cell>
          <cell r="K311">
            <v>3.3199897693432074E-3</v>
          </cell>
          <cell r="L311">
            <v>9571.8636778087548</v>
          </cell>
          <cell r="M311">
            <v>0.92500000000000004</v>
          </cell>
          <cell r="N311">
            <v>3.3380331920026813E-3</v>
          </cell>
          <cell r="O311">
            <v>9566.9138429661016</v>
          </cell>
          <cell r="P311">
            <v>0.72327696078431336</v>
          </cell>
          <cell r="Q311">
            <v>2.6100783806582263E-3</v>
          </cell>
          <cell r="R311">
            <v>9659.7345433347491</v>
          </cell>
          <cell r="S311">
            <v>0.68954901960784287</v>
          </cell>
          <cell r="T311">
            <v>2.48836488104204E-3</v>
          </cell>
          <cell r="U311">
            <v>9674.4763414911795</v>
          </cell>
          <cell r="V311">
            <v>0.6932965686274507</v>
          </cell>
          <cell r="W311">
            <v>2.5018886032216162E-3</v>
          </cell>
          <cell r="X311">
            <v>9670.9859068378737</v>
          </cell>
          <cell r="Y311">
            <v>0.88780000000000003</v>
          </cell>
          <cell r="Z311">
            <v>3.203790127416195E-3</v>
          </cell>
          <cell r="AA311">
            <v>9584.3460281658663</v>
          </cell>
          <cell r="AB311">
            <v>0.892625</v>
          </cell>
          <cell r="AC311">
            <v>3.2212020302825875E-3</v>
          </cell>
          <cell r="AD311">
            <v>9579.5633761856261</v>
          </cell>
          <cell r="AE311">
            <v>0.85100000000000009</v>
          </cell>
          <cell r="AF311">
            <v>3.070990536642467E-3</v>
          </cell>
          <cell r="AG311">
            <v>9598.6305913937904</v>
          </cell>
          <cell r="AH311">
            <v>0.66541480392156838</v>
          </cell>
          <cell r="AI311">
            <v>2.4012721102055685E-3</v>
          </cell>
          <cell r="AJ311">
            <v>9683.4729385278606</v>
          </cell>
          <cell r="AK311">
            <v>0.66903118872548994</v>
          </cell>
          <cell r="AL311">
            <v>2.4143225021088597E-3</v>
          </cell>
          <cell r="AM311">
            <v>9680.1016233979899</v>
          </cell>
          <cell r="AN311">
            <v>0.63783284313725463</v>
          </cell>
          <cell r="AO311">
            <v>2.301737514963887E-3</v>
          </cell>
          <cell r="AP311">
            <v>9693.7645232661598</v>
          </cell>
          <cell r="AQ311">
            <v>0.82121500000000003</v>
          </cell>
          <cell r="AR311">
            <v>2.9635058678599805E-3</v>
          </cell>
          <cell r="AS311">
            <v>9610.2070332537623</v>
          </cell>
          <cell r="AT311">
            <v>0.61550869362745075</v>
          </cell>
          <cell r="AU311">
            <v>2.221176701940151E-3</v>
          </cell>
          <cell r="AV311">
            <v>9702.1019039028943</v>
          </cell>
        </row>
        <row r="312">
          <cell r="B312">
            <v>48</v>
          </cell>
          <cell r="C312">
            <v>3.9565437372345936E-3</v>
          </cell>
          <cell r="D312">
            <v>0.75294117647058789</v>
          </cell>
          <cell r="E312">
            <v>2.9790446962707513E-3</v>
          </cell>
          <cell r="F312">
            <v>9623.7993219044001</v>
          </cell>
          <cell r="G312">
            <v>0.96499999999999997</v>
          </cell>
          <cell r="H312">
            <v>3.8180647064313825E-3</v>
          </cell>
          <cell r="I312">
            <v>9518.0458087396964</v>
          </cell>
          <cell r="J312">
            <v>0.92</v>
          </cell>
          <cell r="K312">
            <v>3.6400202382558264E-3</v>
          </cell>
          <cell r="L312">
            <v>9540.0851883248815</v>
          </cell>
          <cell r="M312">
            <v>0.92500000000000004</v>
          </cell>
          <cell r="N312">
            <v>3.6598029569419994E-3</v>
          </cell>
          <cell r="O312">
            <v>9534.9791670132508</v>
          </cell>
          <cell r="P312">
            <v>0.72658823529411731</v>
          </cell>
          <cell r="Q312">
            <v>2.8747781319012752E-3</v>
          </cell>
          <cell r="R312">
            <v>9634.5218790402942</v>
          </cell>
          <cell r="S312">
            <v>0.69270588235294084</v>
          </cell>
          <cell r="T312">
            <v>2.7407211205690914E-3</v>
          </cell>
          <cell r="U312">
            <v>9650.4027143205403</v>
          </cell>
          <cell r="V312">
            <v>0.69647058823529384</v>
          </cell>
          <cell r="W312">
            <v>2.755616344050445E-3</v>
          </cell>
          <cell r="X312">
            <v>9646.790177415638</v>
          </cell>
          <cell r="Y312">
            <v>0.88780000000000003</v>
          </cell>
          <cell r="Z312">
            <v>3.5126195299168723E-3</v>
          </cell>
          <cell r="AA312">
            <v>9553.639794983088</v>
          </cell>
          <cell r="AB312">
            <v>0.892625</v>
          </cell>
          <cell r="AC312">
            <v>3.531709853449029E-3</v>
          </cell>
          <cell r="AD312">
            <v>9548.7056671890368</v>
          </cell>
          <cell r="AE312">
            <v>0.85100000000000009</v>
          </cell>
          <cell r="AF312">
            <v>3.3670187203866395E-3</v>
          </cell>
          <cell r="AG312">
            <v>9569.1532876828933</v>
          </cell>
          <cell r="AH312">
            <v>0.668461176470588</v>
          </cell>
          <cell r="AI312">
            <v>2.6447958813491735E-3</v>
          </cell>
          <cell r="AJ312">
            <v>9660.2202850306439</v>
          </cell>
          <cell r="AK312">
            <v>0.67209411764705851</v>
          </cell>
          <cell r="AL312">
            <v>2.6591697720086795E-3</v>
          </cell>
          <cell r="AM312">
            <v>9656.7307362259198</v>
          </cell>
          <cell r="AN312">
            <v>0.6407529411764703</v>
          </cell>
          <cell r="AO312">
            <v>2.5351670365264096E-3</v>
          </cell>
          <cell r="AP312">
            <v>9671.4520218017315</v>
          </cell>
          <cell r="AQ312">
            <v>0.82121500000000003</v>
          </cell>
          <cell r="AR312">
            <v>3.2491730651731067E-3</v>
          </cell>
          <cell r="AS312">
            <v>9581.7271283193659</v>
          </cell>
          <cell r="AT312">
            <v>0.61832658823529396</v>
          </cell>
          <cell r="AU312">
            <v>2.4464361902479855E-3</v>
          </cell>
          <cell r="AV312">
            <v>9680.5518211940962</v>
          </cell>
        </row>
        <row r="313">
          <cell r="B313">
            <v>49</v>
          </cell>
          <cell r="C313">
            <v>4.3251934258944098E-3</v>
          </cell>
          <cell r="D313">
            <v>0.75637254901960749</v>
          </cell>
          <cell r="E313">
            <v>3.2714575765466036E-3</v>
          </cell>
          <cell r="F313">
            <v>9595.1295935765065</v>
          </cell>
          <cell r="G313">
            <v>0.96499999999999997</v>
          </cell>
          <cell r="H313">
            <v>4.1738116559881053E-3</v>
          </cell>
          <cell r="I313">
            <v>9481.7052939631503</v>
          </cell>
          <cell r="J313">
            <v>0.92</v>
          </cell>
          <cell r="K313">
            <v>3.9791779518228571E-3</v>
          </cell>
          <cell r="L313">
            <v>9505.359085164695</v>
          </cell>
          <cell r="M313">
            <v>0.92500000000000004</v>
          </cell>
          <cell r="N313">
            <v>4.000803918952329E-3</v>
          </cell>
          <cell r="O313">
            <v>9500.0830220634343</v>
          </cell>
          <cell r="P313">
            <v>0.72989950980392115</v>
          </cell>
          <cell r="Q313">
            <v>3.1569565613674719E-3</v>
          </cell>
          <cell r="R313">
            <v>9606.8247662311041</v>
          </cell>
          <cell r="S313">
            <v>0.69586274509803892</v>
          </cell>
          <cell r="T313">
            <v>3.0097409704228752E-3</v>
          </cell>
          <cell r="U313">
            <v>9623.953651779404</v>
          </cell>
          <cell r="V313">
            <v>0.69964460784313698</v>
          </cell>
          <cell r="W313">
            <v>3.0260982583056083E-3</v>
          </cell>
          <cell r="X313">
            <v>9620.2073247351273</v>
          </cell>
          <cell r="Y313">
            <v>0.88780000000000003</v>
          </cell>
          <cell r="Z313">
            <v>3.8399067235090571E-3</v>
          </cell>
          <cell r="AA313">
            <v>9520.0814932574394</v>
          </cell>
          <cell r="AB313">
            <v>0.892625</v>
          </cell>
          <cell r="AC313">
            <v>3.8607757817889976E-3</v>
          </cell>
          <cell r="AD313">
            <v>9514.9824092965409</v>
          </cell>
          <cell r="AE313">
            <v>0.85100000000000009</v>
          </cell>
          <cell r="AF313">
            <v>3.6807396054361432E-3</v>
          </cell>
          <cell r="AG313">
            <v>9536.9337694250153</v>
          </cell>
          <cell r="AH313">
            <v>0.67150754901960752</v>
          </cell>
          <cell r="AI313">
            <v>2.9044000364580745E-3</v>
          </cell>
          <cell r="AJ313">
            <v>9634.6709742078692</v>
          </cell>
          <cell r="AK313">
            <v>0.67515704656862707</v>
          </cell>
          <cell r="AL313">
            <v>2.9201848192649117E-3</v>
          </cell>
          <cell r="AM313">
            <v>9631.0518497557205</v>
          </cell>
          <cell r="AN313">
            <v>0.64367303921568608</v>
          </cell>
          <cell r="AO313">
            <v>2.78401039764116E-3</v>
          </cell>
          <cell r="AP313">
            <v>9646.9332754407133</v>
          </cell>
          <cell r="AQ313">
            <v>0.82121500000000003</v>
          </cell>
          <cell r="AR313">
            <v>3.551913719245878E-3</v>
          </cell>
          <cell r="AS313">
            <v>9550.5944386161918</v>
          </cell>
          <cell r="AT313">
            <v>0.62114448284313695</v>
          </cell>
          <cell r="AU313">
            <v>2.6865700337237188E-3</v>
          </cell>
          <cell r="AV313">
            <v>9656.8689688771556</v>
          </cell>
        </row>
        <row r="314">
          <cell r="B314">
            <v>50</v>
          </cell>
          <cell r="C314">
            <v>4.7291524077582277E-3</v>
          </cell>
          <cell r="D314">
            <v>0.75980392156862708</v>
          </cell>
          <cell r="E314">
            <v>3.5932285451104164E-3</v>
          </cell>
          <cell r="F314">
            <v>9563.7395341696538</v>
          </cell>
          <cell r="G314">
            <v>0.96499999999999997</v>
          </cell>
          <cell r="H314">
            <v>4.5636320734866896E-3</v>
          </cell>
          <cell r="I314">
            <v>9442.1304418885629</v>
          </cell>
          <cell r="J314">
            <v>0.93</v>
          </cell>
          <cell r="K314">
            <v>4.3981117392151523E-3</v>
          </cell>
          <cell r="L314">
            <v>9467.5355698688491</v>
          </cell>
          <cell r="M314">
            <v>0.92500000000000004</v>
          </cell>
          <cell r="N314">
            <v>4.3744659771763608E-3</v>
          </cell>
          <cell r="O314">
            <v>9462.0750526783904</v>
          </cell>
          <cell r="P314">
            <v>0.73321078431372511</v>
          </cell>
          <cell r="Q314">
            <v>3.4674655460315519E-3</v>
          </cell>
          <cell r="R314">
            <v>9576.4964377514425</v>
          </cell>
          <cell r="S314">
            <v>0.70661764705882324</v>
          </cell>
          <cell r="T314">
            <v>3.3417025469526873E-3</v>
          </cell>
          <cell r="U314">
            <v>9594.9880441761925</v>
          </cell>
          <cell r="V314">
            <v>0.70281862745098012</v>
          </cell>
          <cell r="W314">
            <v>3.3237364042271356E-3</v>
          </cell>
          <cell r="X314">
            <v>9591.0956321052072</v>
          </cell>
          <cell r="Y314">
            <v>0.89744999999999997</v>
          </cell>
          <cell r="Z314">
            <v>4.2441778283426211E-3</v>
          </cell>
          <cell r="AA314">
            <v>9483.5252683231265</v>
          </cell>
          <cell r="AB314">
            <v>0.892625</v>
          </cell>
          <cell r="AC314">
            <v>4.2213596679751882E-3</v>
          </cell>
          <cell r="AD314">
            <v>9478.2471956465797</v>
          </cell>
          <cell r="AE314">
            <v>0.86025000000000007</v>
          </cell>
          <cell r="AF314">
            <v>4.0682533587740157E-3</v>
          </cell>
          <cell r="AG314">
            <v>9501.8307995854721</v>
          </cell>
          <cell r="AH314">
            <v>0.68188602941176435</v>
          </cell>
          <cell r="AI314">
            <v>3.2247429578093432E-3</v>
          </cell>
          <cell r="AJ314">
            <v>9606.6880354791174</v>
          </cell>
          <cell r="AK314">
            <v>0.67821997549019575</v>
          </cell>
          <cell r="AL314">
            <v>3.2074056300791854E-3</v>
          </cell>
          <cell r="AM314">
            <v>9602.92739835051</v>
          </cell>
          <cell r="AN314">
            <v>0.65362132352941149</v>
          </cell>
          <cell r="AO314">
            <v>3.0910748559312357E-3</v>
          </cell>
          <cell r="AP314">
            <v>9620.0761128965351</v>
          </cell>
          <cell r="AQ314">
            <v>0.83014125000000005</v>
          </cell>
          <cell r="AR314">
            <v>3.925864491216925E-3</v>
          </cell>
          <cell r="AS314">
            <v>9516.6715512027167</v>
          </cell>
          <cell r="AT314">
            <v>0.63074457720588206</v>
          </cell>
          <cell r="AU314">
            <v>2.9828872359736426E-3</v>
          </cell>
          <cell r="AV314">
            <v>9630.9251140857741</v>
          </cell>
        </row>
        <row r="315">
          <cell r="B315">
            <v>51</v>
          </cell>
          <cell r="C315">
            <v>5.1621600660424084E-3</v>
          </cell>
          <cell r="D315">
            <v>0.76323529411764668</v>
          </cell>
          <cell r="E315">
            <v>3.9399427562882483E-3</v>
          </cell>
          <cell r="F315">
            <v>9529.3748322774736</v>
          </cell>
          <cell r="G315">
            <v>0.96499999999999997</v>
          </cell>
          <cell r="H315">
            <v>4.9814844637309239E-3</v>
          </cell>
          <cell r="I315">
            <v>9399.0400325619157</v>
          </cell>
          <cell r="J315">
            <v>0.93</v>
          </cell>
          <cell r="K315">
            <v>4.8008088614194403E-3</v>
          </cell>
          <cell r="L315">
            <v>9425.896290537572</v>
          </cell>
          <cell r="M315">
            <v>0.92500000000000004</v>
          </cell>
          <cell r="N315">
            <v>4.7749980610892282E-3</v>
          </cell>
          <cell r="O315">
            <v>9420.6835272869594</v>
          </cell>
          <cell r="P315">
            <v>0.73652205882352906</v>
          </cell>
          <cell r="Q315">
            <v>3.8020447598181594E-3</v>
          </cell>
          <cell r="R315">
            <v>9543.2902663018467</v>
          </cell>
          <cell r="S315">
            <v>0.70980882352941144</v>
          </cell>
          <cell r="T315">
            <v>3.6641467633480706E-3</v>
          </cell>
          <cell r="U315">
            <v>9562.9244481909882</v>
          </cell>
          <cell r="V315">
            <v>0.70599264705882325</v>
          </cell>
          <cell r="W315">
            <v>3.6444470495666298E-3</v>
          </cell>
          <cell r="X315">
            <v>9559.2173583963558</v>
          </cell>
          <cell r="Y315">
            <v>0.89744999999999997</v>
          </cell>
          <cell r="Z315">
            <v>4.6327805512697594E-3</v>
          </cell>
          <cell r="AA315">
            <v>9443.2755006447824</v>
          </cell>
          <cell r="AB315">
            <v>0.892625</v>
          </cell>
          <cell r="AC315">
            <v>4.6078731289511052E-3</v>
          </cell>
          <cell r="AD315">
            <v>9438.2361052117776</v>
          </cell>
          <cell r="AE315">
            <v>0.86025000000000007</v>
          </cell>
          <cell r="AF315">
            <v>4.4407481968129821E-3</v>
          </cell>
          <cell r="AG315">
            <v>9463.1749445205551</v>
          </cell>
          <cell r="AH315">
            <v>0.68496551470588207</v>
          </cell>
          <cell r="AI315">
            <v>3.5359016266308884E-3</v>
          </cell>
          <cell r="AJ315">
            <v>9575.7089358888352</v>
          </cell>
          <cell r="AK315">
            <v>0.68128290441176442</v>
          </cell>
          <cell r="AL315">
            <v>3.5168914028317977E-3</v>
          </cell>
          <cell r="AM315">
            <v>9572.1269149477994</v>
          </cell>
          <cell r="AN315">
            <v>0.65657316176470559</v>
          </cell>
          <cell r="AO315">
            <v>3.3893357560969657E-3</v>
          </cell>
          <cell r="AP315">
            <v>9590.3397375118166</v>
          </cell>
          <cell r="AQ315">
            <v>0.83014125000000005</v>
          </cell>
          <cell r="AR315">
            <v>4.2853220099245276E-3</v>
          </cell>
          <cell r="AS315">
            <v>9479.3103882852756</v>
          </cell>
          <cell r="AT315">
            <v>0.63359310110294098</v>
          </cell>
          <cell r="AU315">
            <v>3.2707090046335723E-3</v>
          </cell>
          <cell r="AV315">
            <v>9602.1971504923495</v>
          </cell>
        </row>
        <row r="316">
          <cell r="B316">
            <v>52</v>
          </cell>
          <cell r="C316">
            <v>5.660647518911913E-3</v>
          </cell>
          <cell r="D316">
            <v>0.76666666666666627</v>
          </cell>
          <cell r="E316">
            <v>4.3398297644991314E-3</v>
          </cell>
          <cell r="F316">
            <v>9491.829640935086</v>
          </cell>
          <cell r="G316">
            <v>0.96499999999999997</v>
          </cell>
          <cell r="H316">
            <v>5.4625248557499959E-3</v>
          </cell>
          <cell r="I316">
            <v>9352.2188606657237</v>
          </cell>
          <cell r="J316">
            <v>0.93</v>
          </cell>
          <cell r="K316">
            <v>5.2644021925880797E-3</v>
          </cell>
          <cell r="L316">
            <v>9380.6443640991383</v>
          </cell>
          <cell r="M316">
            <v>0.92500000000000004</v>
          </cell>
          <cell r="N316">
            <v>5.2360989549935198E-3</v>
          </cell>
          <cell r="O316">
            <v>9375.6997817100291</v>
          </cell>
          <cell r="P316">
            <v>0.7398333333333329</v>
          </cell>
          <cell r="Q316">
            <v>4.1879357227416611E-3</v>
          </cell>
          <cell r="R316">
            <v>9507.0062495534294</v>
          </cell>
          <cell r="S316">
            <v>0.71299999999999963</v>
          </cell>
          <cell r="T316">
            <v>4.0360416809841915E-3</v>
          </cell>
          <cell r="U316">
            <v>9527.8844895260081</v>
          </cell>
          <cell r="V316">
            <v>0.70916666666666639</v>
          </cell>
          <cell r="W316">
            <v>4.0143425321616964E-3</v>
          </cell>
          <cell r="X316">
            <v>9524.3792968983817</v>
          </cell>
          <cell r="Y316">
            <v>0.89744999999999997</v>
          </cell>
          <cell r="Z316">
            <v>5.0801481158474961E-3</v>
          </cell>
          <cell r="AA316">
            <v>9399.526877565113</v>
          </cell>
          <cell r="AB316">
            <v>0.892625</v>
          </cell>
          <cell r="AC316">
            <v>5.0528354915687461E-3</v>
          </cell>
          <cell r="AD316">
            <v>9394.745910677877</v>
          </cell>
          <cell r="AE316">
            <v>0.86025000000000007</v>
          </cell>
          <cell r="AF316">
            <v>4.8695720281439732E-3</v>
          </cell>
          <cell r="AG316">
            <v>9421.1513674495491</v>
          </cell>
          <cell r="AH316">
            <v>0.68804499999999968</v>
          </cell>
          <cell r="AI316">
            <v>3.8947802221497452E-3</v>
          </cell>
          <cell r="AJ316">
            <v>9541.850171086282</v>
          </cell>
          <cell r="AK316">
            <v>0.68434583333333299</v>
          </cell>
          <cell r="AL316">
            <v>3.8738405435360368E-3</v>
          </cell>
          <cell r="AM316">
            <v>9538.4627840938047</v>
          </cell>
          <cell r="AN316">
            <v>0.65952499999999969</v>
          </cell>
          <cell r="AO316">
            <v>3.7333385549103777E-3</v>
          </cell>
          <cell r="AP316">
            <v>9557.8348561263501</v>
          </cell>
          <cell r="AQ316">
            <v>0.83014125000000005</v>
          </cell>
          <cell r="AR316">
            <v>4.699137007158934E-3</v>
          </cell>
          <cell r="AS316">
            <v>9438.6884908394513</v>
          </cell>
          <cell r="AT316">
            <v>0.63644162499999979</v>
          </cell>
          <cell r="AU316">
            <v>3.6026717054885148E-3</v>
          </cell>
          <cell r="AV316">
            <v>9570.7911578079675</v>
          </cell>
        </row>
        <row r="317">
          <cell r="B317">
            <v>53</v>
          </cell>
          <cell r="C317">
            <v>6.2296710585524146E-3</v>
          </cell>
          <cell r="D317">
            <v>0.77009803921568587</v>
          </cell>
          <cell r="E317">
            <v>4.7974574671499209E-3</v>
          </cell>
          <cell r="F317">
            <v>9450.6367161398011</v>
          </cell>
          <cell r="G317">
            <v>0.96499999999999997</v>
          </cell>
          <cell r="H317">
            <v>6.0116325715030804E-3</v>
          </cell>
          <cell r="I317">
            <v>9301.132132682922</v>
          </cell>
          <cell r="J317">
            <v>0.93</v>
          </cell>
          <cell r="K317">
            <v>5.7935940844537461E-3</v>
          </cell>
          <cell r="L317">
            <v>9331.2608793408854</v>
          </cell>
          <cell r="M317">
            <v>0.92500000000000004</v>
          </cell>
          <cell r="N317">
            <v>5.7624457291609839E-3</v>
          </cell>
          <cell r="O317">
            <v>9326.6076898806841</v>
          </cell>
          <cell r="P317">
            <v>0.74314460784313685</v>
          </cell>
          <cell r="Q317">
            <v>4.6295464557996732E-3</v>
          </cell>
          <cell r="R317">
            <v>9467.1915184645968</v>
          </cell>
          <cell r="S317">
            <v>0.71619117647058794</v>
          </cell>
          <cell r="T317">
            <v>4.4616354444494272E-3</v>
          </cell>
          <cell r="U317">
            <v>9489.4295505946793</v>
          </cell>
          <cell r="V317">
            <v>0.71234068627450942</v>
          </cell>
          <cell r="W317">
            <v>4.4376481571136769E-3</v>
          </cell>
          <cell r="X317">
            <v>9486.145175994403</v>
          </cell>
          <cell r="Y317">
            <v>0.89744999999999997</v>
          </cell>
          <cell r="Z317">
            <v>5.590818291497864E-3</v>
          </cell>
          <cell r="AA317">
            <v>9351.7758888081935</v>
          </cell>
          <cell r="AB317">
            <v>0.892625</v>
          </cell>
          <cell r="AC317">
            <v>5.5607601286403489E-3</v>
          </cell>
          <cell r="AD317">
            <v>9347.2758051061337</v>
          </cell>
          <cell r="AE317">
            <v>0.86025000000000007</v>
          </cell>
          <cell r="AF317">
            <v>5.3590745281197148E-3</v>
          </cell>
          <cell r="AG317">
            <v>9375.2743922777063</v>
          </cell>
          <cell r="AH317">
            <v>0.6911244852941173</v>
          </cell>
          <cell r="AI317">
            <v>4.3054782038936968E-3</v>
          </cell>
          <cell r="AJ317">
            <v>9504.6867617572188</v>
          </cell>
          <cell r="AK317">
            <v>0.68740876225490166</v>
          </cell>
          <cell r="AL317">
            <v>4.2823304716146987E-3</v>
          </cell>
          <cell r="AM317">
            <v>9501.5123002377732</v>
          </cell>
          <cell r="AN317">
            <v>0.66247683823529391</v>
          </cell>
          <cell r="AO317">
            <v>4.1270127861157205E-3</v>
          </cell>
          <cell r="AP317">
            <v>9522.1522227565074</v>
          </cell>
          <cell r="AQ317">
            <v>0.83014125000000005</v>
          </cell>
          <cell r="AR317">
            <v>5.171506919635525E-3</v>
          </cell>
          <cell r="AS317">
            <v>9394.3348004531017</v>
          </cell>
          <cell r="AT317">
            <v>0.63929014889705849</v>
          </cell>
          <cell r="AU317">
            <v>3.9825673386016695E-3</v>
          </cell>
          <cell r="AV317">
            <v>9536.3107393045921</v>
          </cell>
        </row>
        <row r="318">
          <cell r="B318">
            <v>54</v>
          </cell>
          <cell r="C318">
            <v>6.8571823359139137E-3</v>
          </cell>
          <cell r="D318">
            <v>0.77352941176470547</v>
          </cell>
          <cell r="E318">
            <v>5.3042322186628186E-3</v>
          </cell>
          <cell r="F318">
            <v>9405.297688456636</v>
          </cell>
          <cell r="G318">
            <v>0.96499999999999997</v>
          </cell>
          <cell r="H318">
            <v>6.6171809541569265E-3</v>
          </cell>
          <cell r="I318">
            <v>9245.2171438022324</v>
          </cell>
          <cell r="J318">
            <v>0.93</v>
          </cell>
          <cell r="K318">
            <v>6.3771795723999401E-3</v>
          </cell>
          <cell r="L318">
            <v>9277.1993415098405</v>
          </cell>
          <cell r="M318">
            <v>0.92500000000000004</v>
          </cell>
          <cell r="N318">
            <v>6.3428936607203704E-3</v>
          </cell>
          <cell r="O318">
            <v>9272.8636192305712</v>
          </cell>
          <cell r="P318">
            <v>0.7464558823529408</v>
          </cell>
          <cell r="Q318">
            <v>5.1185840910096198E-3</v>
          </cell>
          <cell r="R318">
            <v>9423.3627155239119</v>
          </cell>
          <cell r="S318">
            <v>0.71938235294117614</v>
          </cell>
          <cell r="T318">
            <v>4.9329359633564218E-3</v>
          </cell>
          <cell r="U318">
            <v>9447.0911753641394</v>
          </cell>
          <cell r="V318">
            <v>0.71551470588235255</v>
          </cell>
          <cell r="W318">
            <v>4.9064148022631071E-3</v>
          </cell>
          <cell r="X318">
            <v>9444.0490013360395</v>
          </cell>
          <cell r="Y318">
            <v>0.89744999999999997</v>
          </cell>
          <cell r="Z318">
            <v>6.1539782873659419E-3</v>
          </cell>
          <cell r="AA318">
            <v>9299.4918091110558</v>
          </cell>
          <cell r="AB318">
            <v>0.892625</v>
          </cell>
          <cell r="AC318">
            <v>6.1208923825951571E-3</v>
          </cell>
          <cell r="AD318">
            <v>9295.297846497695</v>
          </cell>
          <cell r="AE318">
            <v>0.86025000000000007</v>
          </cell>
          <cell r="AF318">
            <v>5.8988911044699447E-3</v>
          </cell>
          <cell r="AG318">
            <v>9325.0315980879186</v>
          </cell>
          <cell r="AH318">
            <v>0.69420397058823502</v>
          </cell>
          <cell r="AI318">
            <v>4.760283204638947E-3</v>
          </cell>
          <cell r="AJ318">
            <v>9463.7645400696365</v>
          </cell>
          <cell r="AK318">
            <v>0.69047169117647023</v>
          </cell>
          <cell r="AL318">
            <v>4.7346902841838984E-3</v>
          </cell>
          <cell r="AM318">
            <v>9460.8236845880419</v>
          </cell>
          <cell r="AN318">
            <v>0.66542867647058801</v>
          </cell>
          <cell r="AO318">
            <v>4.5629657661046905E-3</v>
          </cell>
          <cell r="AP318">
            <v>9482.8541787818504</v>
          </cell>
          <cell r="AQ318">
            <v>0.83014125000000005</v>
          </cell>
          <cell r="AR318">
            <v>5.6924299158134968E-3</v>
          </cell>
          <cell r="AS318">
            <v>9345.7519330271862</v>
          </cell>
          <cell r="AT318">
            <v>0.6421386727941174</v>
          </cell>
          <cell r="AU318">
            <v>4.4032619642910267E-3</v>
          </cell>
          <cell r="AV318">
            <v>9498.3317396234816</v>
          </cell>
        </row>
        <row r="319">
          <cell r="B319">
            <v>55</v>
          </cell>
          <cell r="C319">
            <v>7.5718180806669949E-3</v>
          </cell>
          <cell r="D319">
            <v>0.77696078431372506</v>
          </cell>
          <cell r="E319">
            <v>5.8830057146358724E-3</v>
          </cell>
          <cell r="F319">
            <v>9355.409805431409</v>
          </cell>
          <cell r="G319">
            <v>0.96499999999999997</v>
          </cell>
          <cell r="H319">
            <v>7.3068044478436503E-3</v>
          </cell>
          <cell r="I319">
            <v>9184.0398690012189</v>
          </cell>
          <cell r="J319">
            <v>0.93</v>
          </cell>
          <cell r="K319">
            <v>7.0417908150203056E-3</v>
          </cell>
          <cell r="L319">
            <v>9218.0369753800824</v>
          </cell>
          <cell r="M319">
            <v>0.92500000000000004</v>
          </cell>
          <cell r="N319">
            <v>7.0039317246169703E-3</v>
          </cell>
          <cell r="O319">
            <v>9214.0468313634283</v>
          </cell>
          <cell r="P319">
            <v>0.74976715686274464</v>
          </cell>
          <cell r="Q319">
            <v>5.6771005146236172E-3</v>
          </cell>
          <cell r="R319">
            <v>9375.1284410444187</v>
          </cell>
          <cell r="S319">
            <v>0.72257352941176434</v>
          </cell>
          <cell r="T319">
            <v>5.471195314611362E-3</v>
          </cell>
          <cell r="U319">
            <v>9400.4892795560791</v>
          </cell>
          <cell r="V319">
            <v>0.71868872549019569</v>
          </cell>
          <cell r="W319">
            <v>5.4417802860381821E-3</v>
          </cell>
          <cell r="X319">
            <v>9397.7125795225875</v>
          </cell>
          <cell r="Y319">
            <v>0.89744999999999997</v>
          </cell>
          <cell r="Z319">
            <v>6.7953281364945941E-3</v>
          </cell>
          <cell r="AA319">
            <v>9242.262938434249</v>
          </cell>
          <cell r="AB319">
            <v>0.892625</v>
          </cell>
          <cell r="AC319">
            <v>6.7587941142553763E-3</v>
          </cell>
          <cell r="AD319">
            <v>9238.402328715114</v>
          </cell>
          <cell r="AE319">
            <v>0.86025000000000007</v>
          </cell>
          <cell r="AF319">
            <v>6.5136565038937831E-3</v>
          </cell>
          <cell r="AG319">
            <v>9270.0242521450564</v>
          </cell>
          <cell r="AH319">
            <v>0.69728345588235252</v>
          </cell>
          <cell r="AI319">
            <v>5.2797034785999637E-3</v>
          </cell>
          <cell r="AJ319">
            <v>9418.7143406768846</v>
          </cell>
          <cell r="AK319">
            <v>0.69353462009803879</v>
          </cell>
          <cell r="AL319">
            <v>5.2513179760268454E-3</v>
          </cell>
          <cell r="AM319">
            <v>9416.0296146082455</v>
          </cell>
          <cell r="AN319">
            <v>0.668380514705882</v>
          </cell>
          <cell r="AO319">
            <v>5.0608556660155096E-3</v>
          </cell>
          <cell r="AP319">
            <v>9439.5842397991055</v>
          </cell>
          <cell r="AQ319">
            <v>0.83014125000000005</v>
          </cell>
          <cell r="AR319">
            <v>6.2856785262575005E-3</v>
          </cell>
          <cell r="AS319">
            <v>9292.5518951378508</v>
          </cell>
          <cell r="AT319">
            <v>0.6449871966911761</v>
          </cell>
          <cell r="AU319">
            <v>4.8837257177049669E-3</v>
          </cell>
          <cell r="AV319">
            <v>9456.5080967501799</v>
          </cell>
        </row>
        <row r="320">
          <cell r="B320">
            <v>56</v>
          </cell>
          <cell r="C320">
            <v>8.3802094569883426E-3</v>
          </cell>
          <cell r="D320">
            <v>0.78039215686274466</v>
          </cell>
          <cell r="E320">
            <v>6.5398497331007029E-3</v>
          </cell>
          <cell r="F320">
            <v>9300.3718760832962</v>
          </cell>
          <cell r="G320">
            <v>0.96499999999999997</v>
          </cell>
          <cell r="H320">
            <v>8.0869021259937501E-3</v>
          </cell>
          <cell r="I320">
            <v>9116.9338856372287</v>
          </cell>
          <cell r="J320">
            <v>0.93</v>
          </cell>
          <cell r="K320">
            <v>7.7935947949991594E-3</v>
          </cell>
          <cell r="L320">
            <v>9153.1254872743339</v>
          </cell>
          <cell r="M320">
            <v>0.92500000000000004</v>
          </cell>
          <cell r="N320">
            <v>7.7516937477142174E-3</v>
          </cell>
          <cell r="O320">
            <v>9149.5122764491352</v>
          </cell>
          <cell r="P320">
            <v>0.7530784313725486</v>
          </cell>
          <cell r="Q320">
            <v>6.3109549924421785E-3</v>
          </cell>
          <cell r="R320">
            <v>9321.9048945471022</v>
          </cell>
          <cell r="S320">
            <v>0.72576470588235253</v>
          </cell>
          <cell r="T320">
            <v>6.0820602517836541E-3</v>
          </cell>
          <cell r="U320">
            <v>9349.057366654717</v>
          </cell>
          <cell r="V320">
            <v>0.72186274509803883</v>
          </cell>
          <cell r="W320">
            <v>6.0493610031181503E-3</v>
          </cell>
          <cell r="X320">
            <v>9346.5722924734891</v>
          </cell>
          <cell r="Y320">
            <v>0.89744999999999997</v>
          </cell>
          <cell r="Z320">
            <v>7.5208189771741882E-3</v>
          </cell>
          <cell r="AA320">
            <v>9179.4587290438249</v>
          </cell>
          <cell r="AB320">
            <v>0.892625</v>
          </cell>
          <cell r="AC320">
            <v>7.4803844665442196E-3</v>
          </cell>
          <cell r="AD320">
            <v>9175.96186943067</v>
          </cell>
          <cell r="AE320">
            <v>0.86025000000000007</v>
          </cell>
          <cell r="AF320">
            <v>7.2090751853742226E-3</v>
          </cell>
          <cell r="AG320">
            <v>9209.6424983838187</v>
          </cell>
          <cell r="AH320">
            <v>0.70036294117647024</v>
          </cell>
          <cell r="AI320">
            <v>5.869188142971226E-3</v>
          </cell>
          <cell r="AJ320">
            <v>9368.9863218084738</v>
          </cell>
          <cell r="AK320">
            <v>0.69659754901960746</v>
          </cell>
          <cell r="AL320">
            <v>5.8376333680090148E-3</v>
          </cell>
          <cell r="AM320">
            <v>9366.5830490302524</v>
          </cell>
          <cell r="AN320">
            <v>0.6713323529411761</v>
          </cell>
          <cell r="AO320">
            <v>5.6259057328998802E-3</v>
          </cell>
          <cell r="AP320">
            <v>9391.8118664142876</v>
          </cell>
          <cell r="AQ320">
            <v>0.83014125000000005</v>
          </cell>
          <cell r="AR320">
            <v>6.9567575538861245E-3</v>
          </cell>
          <cell r="AS320">
            <v>9234.1419012364495</v>
          </cell>
          <cell r="AT320">
            <v>0.64783572058823502</v>
          </cell>
          <cell r="AU320">
            <v>5.4289990322483848E-3</v>
          </cell>
          <cell r="AV320">
            <v>9410.325104958396</v>
          </cell>
        </row>
        <row r="321">
          <cell r="B321">
            <v>57</v>
          </cell>
          <cell r="C321">
            <v>9.2245077605364375E-3</v>
          </cell>
          <cell r="D321">
            <v>0.78382352941176425</v>
          </cell>
          <cell r="E321">
            <v>7.2303862299498796E-3</v>
          </cell>
          <cell r="F321">
            <v>9239.5488415517557</v>
          </cell>
          <cell r="G321">
            <v>0.96499999999999997</v>
          </cell>
          <cell r="H321">
            <v>8.9016499889176624E-3</v>
          </cell>
          <cell r="I321">
            <v>9043.2061336149254</v>
          </cell>
          <cell r="J321">
            <v>0.93</v>
          </cell>
          <cell r="K321">
            <v>8.5787922172988872E-3</v>
          </cell>
          <cell r="L321">
            <v>9081.7897361187388</v>
          </cell>
          <cell r="M321">
            <v>0.92500000000000004</v>
          </cell>
          <cell r="N321">
            <v>8.5326696784962051E-3</v>
          </cell>
          <cell r="O321">
            <v>9078.5880593411493</v>
          </cell>
          <cell r="P321">
            <v>0.75638970588235244</v>
          </cell>
          <cell r="Q321">
            <v>6.9773227119016333E-3</v>
          </cell>
          <cell r="R321">
            <v>9263.0747723137883</v>
          </cell>
          <cell r="S321">
            <v>0.72895588235294084</v>
          </cell>
          <cell r="T321">
            <v>6.7242591938533889E-3</v>
          </cell>
          <cell r="U321">
            <v>9292.1958364533402</v>
          </cell>
          <cell r="V321">
            <v>0.72503676470588196</v>
          </cell>
          <cell r="W321">
            <v>6.6881072627036388E-3</v>
          </cell>
          <cell r="X321">
            <v>9290.0315025345753</v>
          </cell>
          <cell r="Y321">
            <v>0.89744999999999997</v>
          </cell>
          <cell r="Z321">
            <v>8.2785344896934253E-3</v>
          </cell>
          <cell r="AA321">
            <v>9110.421681634245</v>
          </cell>
          <cell r="AB321">
            <v>0.892625</v>
          </cell>
          <cell r="AC321">
            <v>8.2340262397488373E-3</v>
          </cell>
          <cell r="AD321">
            <v>9107.3221467969797</v>
          </cell>
          <cell r="AE321">
            <v>0.86025000000000007</v>
          </cell>
          <cell r="AF321">
            <v>7.9353828010014713E-3</v>
          </cell>
          <cell r="AG321">
            <v>9143.2494931825531</v>
          </cell>
          <cell r="AH321">
            <v>0.70344242647058786</v>
          </cell>
          <cell r="AI321">
            <v>6.4889101220685199E-3</v>
          </cell>
          <cell r="AJ321">
            <v>9313.9979783768558</v>
          </cell>
          <cell r="AK321">
            <v>0.69966047794117603</v>
          </cell>
          <cell r="AL321">
            <v>6.4540235085090115E-3</v>
          </cell>
          <cell r="AM321">
            <v>9311.9043712790062</v>
          </cell>
          <cell r="AN321">
            <v>0.67428419117647032</v>
          </cell>
          <cell r="AO321">
            <v>6.2199397543143851E-3</v>
          </cell>
          <cell r="AP321">
            <v>9338.9744181927108</v>
          </cell>
          <cell r="AQ321">
            <v>0.83014125000000005</v>
          </cell>
          <cell r="AR321">
            <v>7.6576444029664197E-3</v>
          </cell>
          <cell r="AS321">
            <v>9169.9022148113654</v>
          </cell>
          <cell r="AT321">
            <v>0.65068424448529383</v>
          </cell>
          <cell r="AU321">
            <v>6.0022418629133815E-3</v>
          </cell>
          <cell r="AV321">
            <v>9359.2364590704346</v>
          </cell>
        </row>
        <row r="322">
          <cell r="B322">
            <v>58</v>
          </cell>
          <cell r="C322">
            <v>1.0127758456923222E-2</v>
          </cell>
          <cell r="D322">
            <v>0.78725490196078385</v>
          </cell>
          <cell r="E322">
            <v>7.9731274910875907E-3</v>
          </cell>
          <cell r="F322">
            <v>9172.7433348368504</v>
          </cell>
          <cell r="G322">
            <v>0.96499999999999997</v>
          </cell>
          <cell r="H322">
            <v>9.7732869109309096E-3</v>
          </cell>
          <cell r="I322">
            <v>8962.706677835853</v>
          </cell>
          <cell r="J322">
            <v>0.93</v>
          </cell>
          <cell r="K322">
            <v>9.4188153649385972E-3</v>
          </cell>
          <cell r="L322">
            <v>9003.8789490113795</v>
          </cell>
          <cell r="M322">
            <v>0.92500000000000004</v>
          </cell>
          <cell r="N322">
            <v>9.3681765726539804E-3</v>
          </cell>
          <cell r="O322">
            <v>9001.1234662836523</v>
          </cell>
          <cell r="P322">
            <v>0.75970098039215639</v>
          </cell>
          <cell r="Q322">
            <v>7.6940680288995244E-3</v>
          </cell>
          <cell r="R322">
            <v>9198.4433103228803</v>
          </cell>
          <cell r="S322">
            <v>0.73214705882352904</v>
          </cell>
          <cell r="T322">
            <v>7.4150085667114597E-3</v>
          </cell>
          <cell r="U322">
            <v>9229.7127031689815</v>
          </cell>
          <cell r="V322">
            <v>0.7282107843137251</v>
          </cell>
          <cell r="W322">
            <v>7.3751429292560214E-3</v>
          </cell>
          <cell r="X322">
            <v>9227.8987753717283</v>
          </cell>
          <cell r="Y322">
            <v>0.89744999999999997</v>
          </cell>
          <cell r="Z322">
            <v>9.0891568271657449E-3</v>
          </cell>
          <cell r="AA322">
            <v>9035.0007415271848</v>
          </cell>
          <cell r="AB322">
            <v>0.892625</v>
          </cell>
          <cell r="AC322">
            <v>9.0402903926110906E-3</v>
          </cell>
          <cell r="AD322">
            <v>9032.3322172664066</v>
          </cell>
          <cell r="AE322">
            <v>0.86025000000000007</v>
          </cell>
          <cell r="AF322">
            <v>8.7124042125682026E-3</v>
          </cell>
          <cell r="AG322">
            <v>9070.6943084090872</v>
          </cell>
          <cell r="AH322">
            <v>0.70652191176470547</v>
          </cell>
          <cell r="AI322">
            <v>7.155483266876558E-3</v>
          </cell>
          <cell r="AJ322">
            <v>9253.5602826180402</v>
          </cell>
          <cell r="AK322">
            <v>0.7027234068627447</v>
          </cell>
          <cell r="AL322">
            <v>7.1170129267320607E-3</v>
          </cell>
          <cell r="AM322">
            <v>9251.8051215577834</v>
          </cell>
          <cell r="AN322">
            <v>0.67723602941176442</v>
          </cell>
          <cell r="AO322">
            <v>6.8588829242081008E-3</v>
          </cell>
          <cell r="AP322">
            <v>9280.8865599444689</v>
          </cell>
          <cell r="AQ322">
            <v>0.83014125000000005</v>
          </cell>
          <cell r="AR322">
            <v>8.4074700651283144E-3</v>
          </cell>
          <cell r="AS322">
            <v>9099.6823644403648</v>
          </cell>
          <cell r="AT322">
            <v>0.65353276838235264</v>
          </cell>
          <cell r="AU322">
            <v>6.6188220218608169E-3</v>
          </cell>
          <cell r="AV322">
            <v>9303.0600581908966</v>
          </cell>
        </row>
        <row r="323">
          <cell r="B323">
            <v>59</v>
          </cell>
          <cell r="C323">
            <v>1.1121501095684371E-2</v>
          </cell>
          <cell r="D323">
            <v>0.79068627450980344</v>
          </cell>
          <cell r="E323">
            <v>8.7936182683033721E-3</v>
          </cell>
          <cell r="F323">
            <v>9099.6078827851725</v>
          </cell>
          <cell r="G323">
            <v>0.96499999999999997</v>
          </cell>
          <cell r="H323">
            <v>1.0732248557335417E-2</v>
          </cell>
          <cell r="I323">
            <v>8875.1115739748475</v>
          </cell>
          <cell r="J323">
            <v>0.93</v>
          </cell>
          <cell r="K323">
            <v>1.0342996018986465E-2</v>
          </cell>
          <cell r="L323">
            <v>8919.0730756223838</v>
          </cell>
          <cell r="M323">
            <v>0.92500000000000004</v>
          </cell>
          <cell r="N323">
            <v>1.0287388513508043E-2</v>
          </cell>
          <cell r="O323">
            <v>8916.7993522992474</v>
          </cell>
          <cell r="P323">
            <v>0.76301225490196034</v>
          </cell>
          <cell r="Q323">
            <v>8.4858416289127544E-3</v>
          </cell>
          <cell r="R323">
            <v>9127.6698617332804</v>
          </cell>
          <cell r="S323">
            <v>0.73533823529411724</v>
          </cell>
          <cell r="T323">
            <v>8.1780649895221366E-3</v>
          </cell>
          <cell r="U323">
            <v>9161.2743044066974</v>
          </cell>
          <cell r="V323">
            <v>0.73138480392156824</v>
          </cell>
          <cell r="W323">
            <v>8.1340968981806205E-3</v>
          </cell>
          <cell r="X323">
            <v>9159.8417029666562</v>
          </cell>
          <cell r="Y323">
            <v>0.89744999999999997</v>
          </cell>
          <cell r="Z323">
            <v>9.9809911583219387E-3</v>
          </cell>
          <cell r="AA323">
            <v>8952.8802028538848</v>
          </cell>
          <cell r="AB323">
            <v>0.892625</v>
          </cell>
          <cell r="AC323">
            <v>9.9273299155352608E-3</v>
          </cell>
          <cell r="AD323">
            <v>8950.6773110997819</v>
          </cell>
          <cell r="AE323">
            <v>0.86025000000000007</v>
          </cell>
          <cell r="AF323">
            <v>9.5672713175624802E-3</v>
          </cell>
          <cell r="AG323">
            <v>8991.6667531055846</v>
          </cell>
          <cell r="AH323">
            <v>0.70960139705882319</v>
          </cell>
          <cell r="AI323">
            <v>7.8918327148888631E-3</v>
          </cell>
          <cell r="AJ323">
            <v>9187.3465868567328</v>
          </cell>
          <cell r="AK323">
            <v>0.70578633578431338</v>
          </cell>
          <cell r="AL323">
            <v>7.8494035067442989E-3</v>
          </cell>
          <cell r="AM323">
            <v>9185.9599049120516</v>
          </cell>
          <cell r="AN323">
            <v>0.68018786764705852</v>
          </cell>
          <cell r="AO323">
            <v>7.5647101153079772E-3</v>
          </cell>
          <cell r="AP323">
            <v>9217.2300455969526</v>
          </cell>
          <cell r="AQ323">
            <v>0.83014125000000005</v>
          </cell>
          <cell r="AR323">
            <v>9.2324168214477937E-3</v>
          </cell>
          <cell r="AS323">
            <v>9023.1770573591566</v>
          </cell>
          <cell r="AT323">
            <v>0.65638129227941144</v>
          </cell>
          <cell r="AU323">
            <v>7.2999452612721978E-3</v>
          </cell>
          <cell r="AV323">
            <v>9241.4847594070488</v>
          </cell>
        </row>
        <row r="324">
          <cell r="B324">
            <v>60</v>
          </cell>
          <cell r="C324">
            <v>1.2311958707358165E-2</v>
          </cell>
          <cell r="D324">
            <v>0.79411764705882304</v>
          </cell>
          <cell r="E324">
            <v>9.7771436793726539E-3</v>
          </cell>
          <cell r="F324">
            <v>9019.5894046727153</v>
          </cell>
          <cell r="G324">
            <v>0.96499999999999997</v>
          </cell>
          <cell r="H324">
            <v>1.1881040152600629E-2</v>
          </cell>
          <cell r="I324">
            <v>8779.8616705888653</v>
          </cell>
          <cell r="J324">
            <v>0.94</v>
          </cell>
          <cell r="K324">
            <v>1.1573241184916674E-2</v>
          </cell>
          <cell r="L324">
            <v>8826.8231383081729</v>
          </cell>
          <cell r="M324">
            <v>0.92500000000000004</v>
          </cell>
          <cell r="N324">
            <v>1.1388561804306302E-2</v>
          </cell>
          <cell r="O324">
            <v>8825.068773065148</v>
          </cell>
          <cell r="P324">
            <v>0.76632352941176418</v>
          </cell>
          <cell r="Q324">
            <v>9.4349436505946106E-3</v>
          </cell>
          <cell r="R324">
            <v>9050.2139008456124</v>
          </cell>
          <cell r="S324">
            <v>0.74647058823529366</v>
          </cell>
          <cell r="T324">
            <v>9.1905150586102952E-3</v>
          </cell>
          <cell r="U324">
            <v>9086.3528077584197</v>
          </cell>
          <cell r="V324">
            <v>0.73455882352941138</v>
          </cell>
          <cell r="W324">
            <v>9.043857903419706E-3</v>
          </cell>
          <cell r="X324">
            <v>9085.3346629827283</v>
          </cell>
          <cell r="Y324">
            <v>0.90709999999999991</v>
          </cell>
          <cell r="Z324">
            <v>1.116817774344459E-2</v>
          </cell>
          <cell r="AA324">
            <v>8863.5215847076852</v>
          </cell>
          <cell r="AB324">
            <v>0.892625</v>
          </cell>
          <cell r="AC324">
            <v>1.0989962141155581E-2</v>
          </cell>
          <cell r="AD324">
            <v>8861.8209844649991</v>
          </cell>
          <cell r="AE324">
            <v>0.86949999999999994</v>
          </cell>
          <cell r="AF324">
            <v>1.0705248096047924E-2</v>
          </cell>
          <cell r="AG324">
            <v>8905.6410376815165</v>
          </cell>
          <cell r="AH324">
            <v>0.7203441176470583</v>
          </cell>
          <cell r="AI324">
            <v>8.8688470315589334E-3</v>
          </cell>
          <cell r="AJ324">
            <v>9114.8415844995543</v>
          </cell>
          <cell r="AK324">
            <v>0.70884926470588194</v>
          </cell>
          <cell r="AL324">
            <v>8.7273228768000154E-3</v>
          </cell>
          <cell r="AM324">
            <v>9113.8555990216228</v>
          </cell>
          <cell r="AN324">
            <v>0.6904852941176467</v>
          </cell>
          <cell r="AO324">
            <v>8.5012264292145239E-3</v>
          </cell>
          <cell r="AP324">
            <v>9147.5043722359042</v>
          </cell>
          <cell r="AQ324">
            <v>0.83906749999999997</v>
          </cell>
          <cell r="AR324">
            <v>1.0330564412686247E-2</v>
          </cell>
          <cell r="AS324">
            <v>8939.8713257118925</v>
          </cell>
          <cell r="AT324">
            <v>0.66631830882352894</v>
          </cell>
          <cell r="AU324">
            <v>8.2036835041920143E-3</v>
          </cell>
          <cell r="AV324">
            <v>9174.0224265304969</v>
          </cell>
        </row>
        <row r="325">
          <cell r="B325">
            <v>61</v>
          </cell>
          <cell r="C325">
            <v>1.3581172003440535E-2</v>
          </cell>
          <cell r="D325">
            <v>0.79754901960784264</v>
          </cell>
          <cell r="E325">
            <v>1.0831650416469479E-2</v>
          </cell>
          <cell r="F325">
            <v>8931.4035831342826</v>
          </cell>
          <cell r="G325">
            <v>0.96499999999999997</v>
          </cell>
          <cell r="H325">
            <v>1.3105830983320115E-2</v>
          </cell>
          <cell r="I325">
            <v>8675.54778154632</v>
          </cell>
          <cell r="J325">
            <v>0.94</v>
          </cell>
          <cell r="K325">
            <v>1.2766301683234102E-2</v>
          </cell>
          <cell r="L325">
            <v>8724.6681852319289</v>
          </cell>
          <cell r="M325">
            <v>0.92500000000000004</v>
          </cell>
          <cell r="N325">
            <v>1.2562584103182495E-2</v>
          </cell>
          <cell r="O325">
            <v>8724.5639319158417</v>
          </cell>
          <cell r="P325">
            <v>0.76963480392156813</v>
          </cell>
          <cell r="Q325">
            <v>1.0452542651893047E-2</v>
          </cell>
          <cell r="R325">
            <v>8964.8256426653061</v>
          </cell>
          <cell r="S325">
            <v>0.74969607843137198</v>
          </cell>
          <cell r="T325">
            <v>1.0181751391481308E-2</v>
          </cell>
          <cell r="U325">
            <v>9002.8445454508692</v>
          </cell>
          <cell r="V325">
            <v>0.73773284313725451</v>
          </cell>
          <cell r="W325">
            <v>1.0019276635234269E-2</v>
          </cell>
          <cell r="X325">
            <v>9003.1681872856989</v>
          </cell>
          <cell r="Y325">
            <v>0.90709999999999991</v>
          </cell>
          <cell r="Z325">
            <v>1.2319481124320908E-2</v>
          </cell>
          <cell r="AA325">
            <v>8764.5322002168123</v>
          </cell>
          <cell r="AB325">
            <v>0.892625</v>
          </cell>
          <cell r="AC325">
            <v>1.2122893659571107E-2</v>
          </cell>
          <cell r="AD325">
            <v>8764.4299073440307</v>
          </cell>
          <cell r="AE325">
            <v>0.86949999999999994</v>
          </cell>
          <cell r="AF325">
            <v>1.1808829056991545E-2</v>
          </cell>
          <cell r="AG325">
            <v>8810.3039409187913</v>
          </cell>
          <cell r="AH325">
            <v>0.72345671568627401</v>
          </cell>
          <cell r="AI325">
            <v>9.8253900927794628E-3</v>
          </cell>
          <cell r="AJ325">
            <v>9034.0034487697358</v>
          </cell>
          <cell r="AK325">
            <v>0.71191219362745051</v>
          </cell>
          <cell r="AL325">
            <v>9.6686019530010676E-3</v>
          </cell>
          <cell r="AM325">
            <v>9034.3160385564297</v>
          </cell>
          <cell r="AN325">
            <v>0.69346887254901912</v>
          </cell>
          <cell r="AO325">
            <v>9.4181200371202117E-3</v>
          </cell>
          <cell r="AP325">
            <v>9069.7393663052972</v>
          </cell>
          <cell r="AQ325">
            <v>0.83906749999999997</v>
          </cell>
          <cell r="AR325">
            <v>1.139552003999684E-2</v>
          </cell>
          <cell r="AS325">
            <v>8847.5174091404988</v>
          </cell>
          <cell r="AT325">
            <v>0.66919746200980346</v>
          </cell>
          <cell r="AU325">
            <v>9.088485835821003E-3</v>
          </cell>
          <cell r="AV325">
            <v>9098.7616500828808</v>
          </cell>
        </row>
        <row r="326">
          <cell r="B326">
            <v>62</v>
          </cell>
          <cell r="C326">
            <v>1.4843799464826272E-2</v>
          </cell>
          <cell r="D326">
            <v>0.80098039215686223</v>
          </cell>
          <cell r="E326">
            <v>1.1889592316434369E-2</v>
          </cell>
          <cell r="F326">
            <v>8834.6617417933685</v>
          </cell>
          <cell r="G326">
            <v>0.96499999999999997</v>
          </cell>
          <cell r="H326">
            <v>1.4324266483557353E-2</v>
          </cell>
          <cell r="I326">
            <v>8561.8475186336564</v>
          </cell>
          <cell r="J326">
            <v>0.94</v>
          </cell>
          <cell r="K326">
            <v>1.3953171496936695E-2</v>
          </cell>
          <cell r="L326">
            <v>8613.2864390931427</v>
          </cell>
          <cell r="M326">
            <v>0.92500000000000004</v>
          </cell>
          <cell r="N326">
            <v>1.3730514504964302E-2</v>
          </cell>
          <cell r="O326">
            <v>8614.9608637575566</v>
          </cell>
          <cell r="P326">
            <v>0.77294607843137197</v>
          </cell>
          <cell r="Q326">
            <v>1.1473456585359166E-2</v>
          </cell>
          <cell r="R326">
            <v>8871.1204202685622</v>
          </cell>
          <cell r="S326">
            <v>0.75292156862745041</v>
          </cell>
          <cell r="T326">
            <v>1.1176216777448306E-2</v>
          </cell>
          <cell r="U326">
            <v>8911.1798204729348</v>
          </cell>
          <cell r="V326">
            <v>0.74090686274509765</v>
          </cell>
          <cell r="W326">
            <v>1.0997872892701793E-2</v>
          </cell>
          <cell r="X326">
            <v>8912.9629546237429</v>
          </cell>
          <cell r="Y326">
            <v>0.90709999999999991</v>
          </cell>
          <cell r="Z326">
            <v>1.346481049454391E-2</v>
          </cell>
          <cell r="AA326">
            <v>8656.5577112127376</v>
          </cell>
          <cell r="AB326">
            <v>0.892625</v>
          </cell>
          <cell r="AC326">
            <v>1.3249946497290551E-2</v>
          </cell>
          <cell r="AD326">
            <v>8658.1796555905348</v>
          </cell>
          <cell r="AE326">
            <v>0.86949999999999994</v>
          </cell>
          <cell r="AF326">
            <v>1.2906683634666443E-2</v>
          </cell>
          <cell r="AG326">
            <v>8706.2645677403416</v>
          </cell>
          <cell r="AH326">
            <v>0.72656931372548961</v>
          </cell>
          <cell r="AI326">
            <v>1.0785049190237615E-2</v>
          </cell>
          <cell r="AJ326">
            <v>8945.2408407860585</v>
          </cell>
          <cell r="AK326">
            <v>0.71497512254901907</v>
          </cell>
          <cell r="AL326">
            <v>1.0612947341457228E-2</v>
          </cell>
          <cell r="AM326">
            <v>8946.9668328620137</v>
          </cell>
          <cell r="AN326">
            <v>0.69645245098039166</v>
          </cell>
          <cell r="AO326">
            <v>1.0338000519139683E-2</v>
          </cell>
          <cell r="AP326">
            <v>8984.3194722480403</v>
          </cell>
          <cell r="AQ326">
            <v>0.83906749999999997</v>
          </cell>
          <cell r="AR326">
            <v>1.2454949707453119E-2</v>
          </cell>
          <cell r="AS326">
            <v>8746.695347200417</v>
          </cell>
          <cell r="AT326">
            <v>0.67207661519607786</v>
          </cell>
          <cell r="AU326">
            <v>9.9761705009697929E-3</v>
          </cell>
          <cell r="AV326">
            <v>9016.0676837025912</v>
          </cell>
        </row>
        <row r="327">
          <cell r="B327">
            <v>63</v>
          </cell>
          <cell r="C327">
            <v>1.6234166155568903E-2</v>
          </cell>
          <cell r="D327">
            <v>0.80441176470588183</v>
          </cell>
          <cell r="E327">
            <v>1.3058954245729682E-2</v>
          </cell>
          <cell r="F327">
            <v>8729.6212154298446</v>
          </cell>
          <cell r="G327">
            <v>0.96499999999999997</v>
          </cell>
          <cell r="H327">
            <v>1.5665970340123989E-2</v>
          </cell>
          <cell r="I327">
            <v>8439.2053331851639</v>
          </cell>
          <cell r="J327">
            <v>0.94</v>
          </cell>
          <cell r="K327">
            <v>1.5260116186234768E-2</v>
          </cell>
          <cell r="L327">
            <v>8493.1037762562373</v>
          </cell>
          <cell r="M327">
            <v>0.92500000000000004</v>
          </cell>
          <cell r="N327">
            <v>1.5016603693901235E-2</v>
          </cell>
          <cell r="O327">
            <v>8496.6730186580335</v>
          </cell>
          <cell r="P327">
            <v>0.77625735294117593</v>
          </cell>
          <cell r="Q327">
            <v>1.2601890847129142E-2</v>
          </cell>
          <cell r="R327">
            <v>8769.3380052631182</v>
          </cell>
          <cell r="S327">
            <v>0.75614705882352884</v>
          </cell>
          <cell r="T327">
            <v>1.22754169909859E-2</v>
          </cell>
          <cell r="U327">
            <v>8811.5865430565063</v>
          </cell>
          <cell r="V327">
            <v>0.74408088235294068</v>
          </cell>
          <cell r="W327">
            <v>1.2079532677299956E-2</v>
          </cell>
          <cell r="X327">
            <v>8814.939320951431</v>
          </cell>
          <cell r="Y327">
            <v>0.90709999999999991</v>
          </cell>
          <cell r="Z327">
            <v>1.4726012119716551E-2</v>
          </cell>
          <cell r="AA327">
            <v>8539.9988020961755</v>
          </cell>
          <cell r="AB327">
            <v>0.892625</v>
          </cell>
          <cell r="AC327">
            <v>1.4491022564614691E-2</v>
          </cell>
          <cell r="AD327">
            <v>8543.4592383900308</v>
          </cell>
          <cell r="AE327">
            <v>0.86949999999999994</v>
          </cell>
          <cell r="AF327">
            <v>1.411560747226716E-2</v>
          </cell>
          <cell r="AG327">
            <v>8593.8955653248122</v>
          </cell>
          <cell r="AH327">
            <v>0.72968191176470532</v>
          </cell>
          <cell r="AI327">
            <v>1.1845777396301393E-2</v>
          </cell>
          <cell r="AJ327">
            <v>8848.7659782996579</v>
          </cell>
          <cell r="AK327">
            <v>0.71803805147058775</v>
          </cell>
          <cell r="AL327">
            <v>1.1656749033594458E-2</v>
          </cell>
          <cell r="AM327">
            <v>8852.013144999084</v>
          </cell>
          <cell r="AN327">
            <v>0.69943602941176419</v>
          </cell>
          <cell r="AO327">
            <v>1.1354760716661957E-2</v>
          </cell>
          <cell r="AP327">
            <v>8891.4395728798227</v>
          </cell>
          <cell r="AQ327">
            <v>0.83906749999999997</v>
          </cell>
          <cell r="AR327">
            <v>1.362156121073781E-2</v>
          </cell>
          <cell r="AS327">
            <v>8637.755696544622</v>
          </cell>
          <cell r="AT327">
            <v>0.67495576838235249</v>
          </cell>
          <cell r="AU327">
            <v>1.095734409157879E-2</v>
          </cell>
          <cell r="AV327">
            <v>8926.1218552416904</v>
          </cell>
        </row>
        <row r="328">
          <cell r="B328">
            <v>64</v>
          </cell>
          <cell r="C328">
            <v>1.7713408264979351E-2</v>
          </cell>
          <cell r="D328">
            <v>0.80784313725490142</v>
          </cell>
          <cell r="E328">
            <v>1.430965530425782E-2</v>
          </cell>
          <cell r="F328">
            <v>8615.6214913949952</v>
          </cell>
          <cell r="G328">
            <v>0.96499999999999997</v>
          </cell>
          <cell r="H328">
            <v>1.7093438975705075E-2</v>
          </cell>
          <cell r="I328">
            <v>8306.9969927412694</v>
          </cell>
          <cell r="J328">
            <v>0.94</v>
          </cell>
          <cell r="K328">
            <v>1.6650603769080587E-2</v>
          </cell>
          <cell r="L328">
            <v>8363.4980258488176</v>
          </cell>
          <cell r="M328">
            <v>0.92500000000000004</v>
          </cell>
          <cell r="N328">
            <v>1.6384902645105899E-2</v>
          </cell>
          <cell r="O328">
            <v>8369.0818472201827</v>
          </cell>
          <cell r="P328">
            <v>0.77956862745097988</v>
          </cell>
          <cell r="Q328">
            <v>1.3808817368608796E-2</v>
          </cell>
          <cell r="R328">
            <v>8658.8277649192114</v>
          </cell>
          <cell r="S328">
            <v>0.75937254901960727</v>
          </cell>
          <cell r="T328">
            <v>1.3451075986002349E-2</v>
          </cell>
          <cell r="U328">
            <v>8703.4206438883284</v>
          </cell>
          <cell r="V328">
            <v>0.74725490196078381</v>
          </cell>
          <cell r="W328">
            <v>1.3236431156438482E-2</v>
          </cell>
          <cell r="X328">
            <v>8708.458973375582</v>
          </cell>
          <cell r="Y328">
            <v>0.90709999999999991</v>
          </cell>
          <cell r="Z328">
            <v>1.6067832637162768E-2</v>
          </cell>
          <cell r="AA328">
            <v>8414.238676234143</v>
          </cell>
          <cell r="AB328">
            <v>0.892625</v>
          </cell>
          <cell r="AC328">
            <v>1.5811431052527192E-2</v>
          </cell>
          <cell r="AD328">
            <v>8419.6557777866547</v>
          </cell>
          <cell r="AE328">
            <v>0.86949999999999994</v>
          </cell>
          <cell r="AF328">
            <v>1.5401808486399545E-2</v>
          </cell>
          <cell r="AG328">
            <v>8472.5875088670291</v>
          </cell>
          <cell r="AH328">
            <v>0.73279450980392102</v>
          </cell>
          <cell r="AI328">
            <v>1.2980288326492267E-2</v>
          </cell>
          <cell r="AJ328">
            <v>8743.9454662887547</v>
          </cell>
          <cell r="AK328">
            <v>0.72110098039215642</v>
          </cell>
          <cell r="AL328">
            <v>1.2773156065963137E-2</v>
          </cell>
          <cell r="AM328">
            <v>8748.8274493257504</v>
          </cell>
          <cell r="AN328">
            <v>0.70241960784313673</v>
          </cell>
          <cell r="AO328">
            <v>1.2442245287052173E-2</v>
          </cell>
          <cell r="AP328">
            <v>8790.4794041031128</v>
          </cell>
          <cell r="AQ328">
            <v>0.83906749999999997</v>
          </cell>
          <cell r="AR328">
            <v>1.486274518937556E-2</v>
          </cell>
          <cell r="AS328">
            <v>8520.0959786007406</v>
          </cell>
          <cell r="AT328">
            <v>0.67783492156862701</v>
          </cell>
          <cell r="AU328">
            <v>1.2006766702005348E-2</v>
          </cell>
          <cell r="AV328">
            <v>8828.3152666704464</v>
          </cell>
        </row>
        <row r="329">
          <cell r="B329">
            <v>65</v>
          </cell>
          <cell r="C329">
            <v>1.9359702853777794E-2</v>
          </cell>
          <cell r="D329">
            <v>0.81127450980392102</v>
          </cell>
          <cell r="E329">
            <v>1.5706033442648152E-2</v>
          </cell>
          <cell r="F329">
            <v>8492.3349176211759</v>
          </cell>
          <cell r="G329">
            <v>0.96499999999999997</v>
          </cell>
          <cell r="H329">
            <v>1.8682113253895571E-2</v>
          </cell>
          <cell r="I329">
            <v>8165.0018465744815</v>
          </cell>
          <cell r="J329">
            <v>0.94</v>
          </cell>
          <cell r="K329">
            <v>1.8198120682551125E-2</v>
          </cell>
          <cell r="L329">
            <v>8224.2407340969221</v>
          </cell>
          <cell r="M329">
            <v>0.92500000000000004</v>
          </cell>
          <cell r="N329">
            <v>1.7907725139744462E-2</v>
          </cell>
          <cell r="O329">
            <v>8231.9552559245567</v>
          </cell>
          <cell r="P329">
            <v>0.78287990196078372</v>
          </cell>
          <cell r="Q329">
            <v>1.5156322272155465E-2</v>
          </cell>
          <cell r="R329">
            <v>8539.2595936872021</v>
          </cell>
          <cell r="S329">
            <v>0.7625980392156857</v>
          </cell>
          <cell r="T329">
            <v>1.4763671436089261E-2</v>
          </cell>
          <cell r="U329">
            <v>8586.350271469244</v>
          </cell>
          <cell r="V329">
            <v>0.75042892156862695</v>
          </cell>
          <cell r="W329">
            <v>1.4528080934449539E-2</v>
          </cell>
          <cell r="X329">
            <v>8593.1900556958281</v>
          </cell>
          <cell r="Y329">
            <v>0.90709999999999991</v>
          </cell>
          <cell r="Z329">
            <v>1.7561186458661837E-2</v>
          </cell>
          <cell r="AA329">
            <v>8279.0400974152708</v>
          </cell>
          <cell r="AB329">
            <v>0.892625</v>
          </cell>
          <cell r="AC329">
            <v>1.7280954759853404E-2</v>
          </cell>
          <cell r="AD329">
            <v>8286.5289709701683</v>
          </cell>
          <cell r="AE329">
            <v>0.86949999999999994</v>
          </cell>
          <cell r="AF329">
            <v>1.683326163135979E-2</v>
          </cell>
          <cell r="AG329">
            <v>8342.0943386711988</v>
          </cell>
          <cell r="AH329">
            <v>0.73590710784313662</v>
          </cell>
          <cell r="AI329">
            <v>1.4246942935826136E-2</v>
          </cell>
          <cell r="AJ329">
            <v>8630.4465330252024</v>
          </cell>
          <cell r="AK329">
            <v>0.72416390931372498</v>
          </cell>
          <cell r="AL329">
            <v>1.4019598101743806E-2</v>
          </cell>
          <cell r="AM329">
            <v>8637.0773109213296</v>
          </cell>
          <cell r="AN329">
            <v>0.70540318627450926</v>
          </cell>
          <cell r="AO329">
            <v>1.3656396078382566E-2</v>
          </cell>
          <cell r="AP329">
            <v>8681.1061031664813</v>
          </cell>
          <cell r="AQ329">
            <v>0.83906749999999997</v>
          </cell>
          <cell r="AR329">
            <v>1.6244097474262198E-2</v>
          </cell>
          <cell r="AS329">
            <v>8393.4639630817746</v>
          </cell>
          <cell r="AT329">
            <v>0.68071407475490142</v>
          </cell>
          <cell r="AU329">
            <v>1.3178422215639175E-2</v>
          </cell>
          <cell r="AV329">
            <v>8722.3157448917809</v>
          </cell>
        </row>
        <row r="330">
          <cell r="B330">
            <v>66</v>
          </cell>
          <cell r="C330">
            <v>2.1108802160444595E-2</v>
          </cell>
          <cell r="D330">
            <v>0.81470588235294061</v>
          </cell>
          <cell r="E330">
            <v>1.7197465289538673E-2</v>
          </cell>
          <cell r="F330">
            <v>8358.9540213988494</v>
          </cell>
          <cell r="G330">
            <v>0.96499999999999997</v>
          </cell>
          <cell r="H330">
            <v>2.0369994084829032E-2</v>
          </cell>
          <cell r="I330">
            <v>8012.4623573585104</v>
          </cell>
          <cell r="J330">
            <v>0.94</v>
          </cell>
          <cell r="K330">
            <v>1.9842274030817918E-2</v>
          </cell>
          <cell r="L330">
            <v>8074.5750086954731</v>
          </cell>
          <cell r="M330">
            <v>0.92500000000000004</v>
          </cell>
          <cell r="N330">
            <v>1.9525641998411249E-2</v>
          </cell>
          <cell r="O330">
            <v>8084.5396638387847</v>
          </cell>
          <cell r="P330">
            <v>0.78619117647058767</v>
          </cell>
          <cell r="Q330">
            <v>1.6595554004404819E-2</v>
          </cell>
          <cell r="R330">
            <v>8409.8358233196832</v>
          </cell>
          <cell r="S330">
            <v>0.76582352941176413</v>
          </cell>
          <cell r="T330">
            <v>1.616561737216635E-2</v>
          </cell>
          <cell r="U330">
            <v>8459.5842172260964</v>
          </cell>
          <cell r="V330">
            <v>0.75360294117647009</v>
          </cell>
          <cell r="W330">
            <v>1.5907655392823274E-2</v>
          </cell>
          <cell r="X330">
            <v>8468.3474950815726</v>
          </cell>
          <cell r="Y330">
            <v>0.90709999999999991</v>
          </cell>
          <cell r="Z330">
            <v>1.9147794439739289E-2</v>
          </cell>
          <cell r="AA330">
            <v>8133.6503305658234</v>
          </cell>
          <cell r="AB330">
            <v>0.892625</v>
          </cell>
          <cell r="AC330">
            <v>1.8842244528466855E-2</v>
          </cell>
          <cell r="AD330">
            <v>8143.3298387066188</v>
          </cell>
          <cell r="AE330">
            <v>0.86949999999999994</v>
          </cell>
          <cell r="AF330">
            <v>1.8354103478506575E-2</v>
          </cell>
          <cell r="AG330">
            <v>8201.6696821148616</v>
          </cell>
          <cell r="AH330">
            <v>0.73901970588235233</v>
          </cell>
          <cell r="AI330">
            <v>1.5599820764140527E-2</v>
          </cell>
          <cell r="AJ330">
            <v>8507.4890537584943</v>
          </cell>
          <cell r="AK330">
            <v>0.72722683823529366</v>
          </cell>
          <cell r="AL330">
            <v>1.5350887454074459E-2</v>
          </cell>
          <cell r="AM330">
            <v>8515.988958248523</v>
          </cell>
          <cell r="AN330">
            <v>0.7083867647058818</v>
          </cell>
          <cell r="AO330">
            <v>1.4953196069253874E-2</v>
          </cell>
          <cell r="AP330">
            <v>8562.5534798231765</v>
          </cell>
          <cell r="AQ330">
            <v>0.83906749999999997</v>
          </cell>
          <cell r="AR330">
            <v>1.7711709856758844E-2</v>
          </cell>
          <cell r="AS330">
            <v>8257.119716318768</v>
          </cell>
          <cell r="AT330">
            <v>0.68359322794117594</v>
          </cell>
          <cell r="AU330">
            <v>1.442983420682999E-2</v>
          </cell>
          <cell r="AV330">
            <v>8607.3693853074801</v>
          </cell>
        </row>
        <row r="331">
          <cell r="B331">
            <v>67</v>
          </cell>
          <cell r="C331">
            <v>2.2957932488863925E-2</v>
          </cell>
          <cell r="D331">
            <v>0.81813725490196021</v>
          </cell>
          <cell r="E331">
            <v>1.878273986466366E-2</v>
          </cell>
          <cell r="F331">
            <v>8215.2011997589925</v>
          </cell>
          <cell r="G331">
            <v>0.96499999999999997</v>
          </cell>
          <cell r="H331">
            <v>2.2154404851753687E-2</v>
          </cell>
          <cell r="I331">
            <v>7849.2485465342024</v>
          </cell>
          <cell r="J331">
            <v>0.94</v>
          </cell>
          <cell r="K331">
            <v>2.1580456539532087E-2</v>
          </cell>
          <cell r="L331">
            <v>7914.3570786905429</v>
          </cell>
          <cell r="M331">
            <v>0.92500000000000004</v>
          </cell>
          <cell r="N331">
            <v>2.1236087552199131E-2</v>
          </cell>
          <cell r="O331">
            <v>7926.6838366407128</v>
          </cell>
          <cell r="P331">
            <v>0.78950245098039162</v>
          </cell>
          <cell r="Q331">
            <v>1.812534396940043E-2</v>
          </cell>
          <cell r="R331">
            <v>8270.2699387456032</v>
          </cell>
          <cell r="S331">
            <v>0.76904901960784255</v>
          </cell>
          <cell r="T331">
            <v>1.7655775472783838E-2</v>
          </cell>
          <cell r="U331">
            <v>8322.8298156428009</v>
          </cell>
          <cell r="V331">
            <v>0.75677696078431322</v>
          </cell>
          <cell r="W331">
            <v>1.7374034374813885E-2</v>
          </cell>
          <cell r="X331">
            <v>8333.6359413831378</v>
          </cell>
          <cell r="Y331">
            <v>0.90709999999999991</v>
          </cell>
          <cell r="Z331">
            <v>2.0825140560648464E-2</v>
          </cell>
          <cell r="AA331">
            <v>7977.9088659914323</v>
          </cell>
          <cell r="AB331">
            <v>0.892625</v>
          </cell>
          <cell r="AC331">
            <v>2.0492824487872163E-2</v>
          </cell>
          <cell r="AD331">
            <v>7989.8912266097486</v>
          </cell>
          <cell r="AE331">
            <v>0.86949999999999994</v>
          </cell>
          <cell r="AF331">
            <v>1.9961922299067181E-2</v>
          </cell>
          <cell r="AG331">
            <v>8051.1353880727956</v>
          </cell>
          <cell r="AH331">
            <v>0.74213230392156804</v>
          </cell>
          <cell r="AI331">
            <v>1.7037823331236403E-2</v>
          </cell>
          <cell r="AJ331">
            <v>8374.7737493669738</v>
          </cell>
          <cell r="AK331">
            <v>0.73028976715686234</v>
          </cell>
          <cell r="AL331">
            <v>1.6765943171695399E-2</v>
          </cell>
          <cell r="AM331">
            <v>8385.2609701903093</v>
          </cell>
          <cell r="AN331">
            <v>0.71137034313725445</v>
          </cell>
          <cell r="AO331">
            <v>1.6331592312325054E-2</v>
          </cell>
          <cell r="AP331">
            <v>8434.5159387859094</v>
          </cell>
          <cell r="AQ331">
            <v>0.83906749999999997</v>
          </cell>
          <cell r="AR331">
            <v>1.926325501859983E-2</v>
          </cell>
          <cell r="AS331">
            <v>8110.8720076508071</v>
          </cell>
          <cell r="AT331">
            <v>0.68647238112745046</v>
          </cell>
          <cell r="AU331">
            <v>1.5759986581393673E-2</v>
          </cell>
          <cell r="AV331">
            <v>8483.1664721205489</v>
          </cell>
        </row>
        <row r="332">
          <cell r="B332">
            <v>68</v>
          </cell>
          <cell r="C332">
            <v>2.4904675208658585E-2</v>
          </cell>
          <cell r="D332">
            <v>0.8215686274509798</v>
          </cell>
          <cell r="E332">
            <v>2.0460899828290077E-2</v>
          </cell>
          <cell r="F332">
            <v>8060.8972126880471</v>
          </cell>
          <cell r="G332">
            <v>0.96499999999999997</v>
          </cell>
          <cell r="H332">
            <v>2.4033011576355533E-2</v>
          </cell>
          <cell r="I332">
            <v>7675.3531164522446</v>
          </cell>
          <cell r="J332">
            <v>0.94</v>
          </cell>
          <cell r="K332">
            <v>2.3410394696139068E-2</v>
          </cell>
          <cell r="L332">
            <v>7743.5616397155236</v>
          </cell>
          <cell r="M332">
            <v>0.92500000000000004</v>
          </cell>
          <cell r="N332">
            <v>2.3036824568009193E-2</v>
          </cell>
          <cell r="O332">
            <v>7758.3520846872098</v>
          </cell>
          <cell r="P332">
            <v>0.79281372549019546</v>
          </cell>
          <cell r="Q332">
            <v>1.9744768334299924E-2</v>
          </cell>
          <cell r="R332">
            <v>8120.3684513860462</v>
          </cell>
          <cell r="S332">
            <v>0.77227450980392098</v>
          </cell>
          <cell r="T332">
            <v>1.9233245838592671E-2</v>
          </cell>
          <cell r="U332">
            <v>8175.8838011196203</v>
          </cell>
          <cell r="V332">
            <v>0.75995098039215636</v>
          </cell>
          <cell r="W332">
            <v>1.8926332341168323E-2</v>
          </cell>
          <cell r="X332">
            <v>8188.8470640703626</v>
          </cell>
          <cell r="Y332">
            <v>0.90709999999999991</v>
          </cell>
          <cell r="Z332">
            <v>2.25910308817742E-2</v>
          </cell>
          <cell r="AA332">
            <v>7811.7677924771169</v>
          </cell>
          <cell r="AB332">
            <v>0.892625</v>
          </cell>
          <cell r="AC332">
            <v>2.2230535708128871E-2</v>
          </cell>
          <cell r="AD332">
            <v>7826.1557880256451</v>
          </cell>
          <cell r="AE332">
            <v>0.86949999999999994</v>
          </cell>
          <cell r="AF332">
            <v>2.1654615093928638E-2</v>
          </cell>
          <cell r="AG332">
            <v>7890.4192490368159</v>
          </cell>
          <cell r="AH332">
            <v>0.74524490196078375</v>
          </cell>
          <cell r="AI332">
            <v>1.856008223424193E-2</v>
          </cell>
          <cell r="AJ332">
            <v>8232.0858337861828</v>
          </cell>
          <cell r="AK332">
            <v>0.73335269607843079</v>
          </cell>
          <cell r="AL332">
            <v>1.8263910709227428E-2</v>
          </cell>
          <cell r="AM332">
            <v>8244.6741612842634</v>
          </cell>
          <cell r="AN332">
            <v>0.71435392156862698</v>
          </cell>
          <cell r="AO332">
            <v>1.7790752400698225E-2</v>
          </cell>
          <cell r="AP332">
            <v>8296.7668631218494</v>
          </cell>
          <cell r="AQ332">
            <v>0.83906749999999997</v>
          </cell>
          <cell r="AR332">
            <v>2.0896703565641137E-2</v>
          </cell>
          <cell r="AS332">
            <v>7954.6302117442065</v>
          </cell>
          <cell r="AT332">
            <v>0.68935153431372498</v>
          </cell>
          <cell r="AU332">
            <v>1.7168076066673785E-2</v>
          </cell>
          <cell r="AV332">
            <v>8349.4718823521998</v>
          </cell>
        </row>
        <row r="333">
          <cell r="B333">
            <v>69</v>
          </cell>
          <cell r="C333">
            <v>2.7083964191409658E-2</v>
          </cell>
          <cell r="D333">
            <v>0.8249999999999994</v>
          </cell>
          <cell r="E333">
            <v>2.234427045791295E-2</v>
          </cell>
          <cell r="F333">
            <v>7895.9640022930944</v>
          </cell>
          <cell r="G333">
            <v>0.96499999999999997</v>
          </cell>
          <cell r="H333">
            <v>2.6136025444710317E-2</v>
          </cell>
          <cell r="I333">
            <v>7490.8912661519316</v>
          </cell>
          <cell r="J333">
            <v>0.94</v>
          </cell>
          <cell r="K333">
            <v>2.5458926339925077E-2</v>
          </cell>
          <cell r="L333">
            <v>7562.281805375902</v>
          </cell>
          <cell r="M333">
            <v>0.92500000000000004</v>
          </cell>
          <cell r="N333">
            <v>2.5052666877053934E-2</v>
          </cell>
          <cell r="O333">
            <v>7579.6242887754224</v>
          </cell>
          <cell r="P333">
            <v>0.79612499999999942</v>
          </cell>
          <cell r="Q333">
            <v>2.1562220991885997E-2</v>
          </cell>
          <cell r="R333">
            <v>7960.0336575242709</v>
          </cell>
          <cell r="S333">
            <v>0.77549999999999941</v>
          </cell>
          <cell r="T333">
            <v>2.1003614230438172E-2</v>
          </cell>
          <cell r="U333">
            <v>8018.6350180249192</v>
          </cell>
          <cell r="V333">
            <v>0.7631249999999995</v>
          </cell>
          <cell r="W333">
            <v>2.066845017356948E-2</v>
          </cell>
          <cell r="X333">
            <v>8033.8622230447663</v>
          </cell>
          <cell r="Y333">
            <v>0.90709999999999991</v>
          </cell>
          <cell r="Z333">
            <v>2.4567863918027698E-2</v>
          </cell>
          <cell r="AA333">
            <v>7635.2919050360179</v>
          </cell>
          <cell r="AB333">
            <v>0.892625</v>
          </cell>
          <cell r="AC333">
            <v>2.4175823536357045E-2</v>
          </cell>
          <cell r="AD333">
            <v>7652.1761523225614</v>
          </cell>
          <cell r="AE333">
            <v>0.86949999999999994</v>
          </cell>
          <cell r="AF333">
            <v>2.3549506864430695E-2</v>
          </cell>
          <cell r="AG333">
            <v>7719.5552572691986</v>
          </cell>
          <cell r="AH333">
            <v>0.74835749999999945</v>
          </cell>
          <cell r="AI333">
            <v>2.0268487732372838E-2</v>
          </cell>
          <cell r="AJ333">
            <v>8079.2976437517736</v>
          </cell>
          <cell r="AK333">
            <v>0.73641562499999946</v>
          </cell>
          <cell r="AL333">
            <v>1.994505441749455E-2</v>
          </cell>
          <cell r="AM333">
            <v>8094.0941685758935</v>
          </cell>
          <cell r="AN333">
            <v>0.71733749999999952</v>
          </cell>
          <cell r="AO333">
            <v>1.9428343163155313E-2</v>
          </cell>
          <cell r="AP333">
            <v>8149.1611381337307</v>
          </cell>
          <cell r="AQ333">
            <v>0.83906749999999997</v>
          </cell>
          <cell r="AR333">
            <v>2.2725274124175621E-2</v>
          </cell>
          <cell r="AS333">
            <v>7788.4046622350952</v>
          </cell>
          <cell r="AT333">
            <v>0.6922306874999995</v>
          </cell>
          <cell r="AU333">
            <v>1.8748351152444876E-2</v>
          </cell>
          <cell r="AV333">
            <v>8206.1275139594236</v>
          </cell>
        </row>
        <row r="334">
          <cell r="B334">
            <v>70</v>
          </cell>
          <cell r="C334">
            <v>2.9527015902976898E-2</v>
          </cell>
          <cell r="D334">
            <v>0.828431372549019</v>
          </cell>
          <cell r="E334">
            <v>2.4461106311779862E-2</v>
          </cell>
          <cell r="F334">
            <v>7719.5344470999125</v>
          </cell>
          <cell r="G334">
            <v>0.96499999999999997</v>
          </cell>
          <cell r="H334">
            <v>2.8493570346372708E-2</v>
          </cell>
          <cell r="I334">
            <v>7295.1091414162265</v>
          </cell>
          <cell r="J334">
            <v>0.95</v>
          </cell>
          <cell r="K334">
            <v>2.8050665107828051E-2</v>
          </cell>
          <cell r="L334">
            <v>7369.7542299310808</v>
          </cell>
          <cell r="M334">
            <v>0.92500000000000004</v>
          </cell>
          <cell r="N334">
            <v>2.7312489710253633E-2</v>
          </cell>
          <cell r="O334">
            <v>7389.7344864155048</v>
          </cell>
          <cell r="P334">
            <v>0.79943627450980326</v>
          </cell>
          <cell r="Q334">
            <v>2.3604967590867568E-2</v>
          </cell>
          <cell r="R334">
            <v>7788.3976526978822</v>
          </cell>
          <cell r="S334">
            <v>0.78700980392156805</v>
          </cell>
          <cell r="T334">
            <v>2.3238050996190869E-2</v>
          </cell>
          <cell r="U334">
            <v>7850.2147014516413</v>
          </cell>
          <cell r="V334">
            <v>0.76629901960784264</v>
          </cell>
          <cell r="W334">
            <v>2.2626523338396376E-2</v>
          </cell>
          <cell r="X334">
            <v>7867.8147419864436</v>
          </cell>
          <cell r="Y334">
            <v>0.91674999999999995</v>
          </cell>
          <cell r="Z334">
            <v>2.706889182905407E-2</v>
          </cell>
          <cell r="AA334">
            <v>7447.7090925386747</v>
          </cell>
          <cell r="AB334">
            <v>0.892625</v>
          </cell>
          <cell r="AC334">
            <v>2.6356552570394754E-2</v>
          </cell>
          <cell r="AD334">
            <v>7467.1784919948914</v>
          </cell>
          <cell r="AE334">
            <v>0.87875000000000003</v>
          </cell>
          <cell r="AF334">
            <v>2.5946865224740951E-2</v>
          </cell>
          <cell r="AG334">
            <v>7537.7635377477854</v>
          </cell>
          <cell r="AH334">
            <v>0.75946446078431307</v>
          </cell>
          <cell r="AI334">
            <v>2.2424719211324187E-2</v>
          </cell>
          <cell r="AJ334">
            <v>7915.5424985732016</v>
          </cell>
          <cell r="AK334">
            <v>0.73947855392156803</v>
          </cell>
          <cell r="AL334">
            <v>2.1834595021552498E-2</v>
          </cell>
          <cell r="AM334">
            <v>7932.657019923322</v>
          </cell>
          <cell r="AN334">
            <v>0.72798406862745046</v>
          </cell>
          <cell r="AO334">
            <v>2.1495197171476556E-2</v>
          </cell>
          <cell r="AP334">
            <v>7990.8364390502193</v>
          </cell>
          <cell r="AQ334">
            <v>0.84799374999999999</v>
          </cell>
          <cell r="AR334">
            <v>2.5038724941875017E-2</v>
          </cell>
          <cell r="AS334">
            <v>7611.4110312957955</v>
          </cell>
          <cell r="AT334">
            <v>0.70250462622548959</v>
          </cell>
          <cell r="AU334">
            <v>2.0742865270474874E-2</v>
          </cell>
          <cell r="AV334">
            <v>8052.276153725973</v>
          </cell>
        </row>
        <row r="335">
          <cell r="B335">
            <v>71</v>
          </cell>
          <cell r="C335">
            <v>3.2312032366017499E-2</v>
          </cell>
          <cell r="D335">
            <v>0.83186274509803859</v>
          </cell>
          <cell r="E335">
            <v>2.6879175943691987E-2</v>
          </cell>
          <cell r="F335">
            <v>7530.706094311955</v>
          </cell>
          <cell r="G335">
            <v>0.96499999999999997</v>
          </cell>
          <cell r="H335">
            <v>3.1181111233206885E-2</v>
          </cell>
          <cell r="I335">
            <v>7087.2454359108169</v>
          </cell>
          <cell r="J335">
            <v>0.95</v>
          </cell>
          <cell r="K335">
            <v>3.0696430747716622E-2</v>
          </cell>
          <cell r="L335">
            <v>7163.0277221002852</v>
          </cell>
          <cell r="M335">
            <v>0.92500000000000004</v>
          </cell>
          <cell r="N335">
            <v>2.9888629938566186E-2</v>
          </cell>
          <cell r="O335">
            <v>7187.9024392937745</v>
          </cell>
          <cell r="P335">
            <v>0.80274754901960721</v>
          </cell>
          <cell r="Q335">
            <v>2.5938404785662766E-2</v>
          </cell>
          <cell r="R335">
            <v>7604.5527785211598</v>
          </cell>
          <cell r="S335">
            <v>0.7902696078431366</v>
          </cell>
          <cell r="T335">
            <v>2.5535217146507385E-2</v>
          </cell>
          <cell r="U335">
            <v>7667.7910118882601</v>
          </cell>
          <cell r="V335">
            <v>0.76947303921568577</v>
          </cell>
          <cell r="W335">
            <v>2.4863237747915091E-2</v>
          </cell>
          <cell r="X335">
            <v>7689.7934481047077</v>
          </cell>
          <cell r="Y335">
            <v>0.91674999999999995</v>
          </cell>
          <cell r="Z335">
            <v>2.9622055671546542E-2</v>
          </cell>
          <cell r="AA335">
            <v>7246.1078607384834</v>
          </cell>
          <cell r="AB335">
            <v>0.892625</v>
          </cell>
          <cell r="AC335">
            <v>2.8842527890716368E-2</v>
          </cell>
          <cell r="AD335">
            <v>7270.3694095181072</v>
          </cell>
          <cell r="AE335">
            <v>0.87875000000000003</v>
          </cell>
          <cell r="AF335">
            <v>2.8394198441637878E-2</v>
          </cell>
          <cell r="AG335">
            <v>7342.182203137877</v>
          </cell>
          <cell r="AH335">
            <v>0.76261017156862676</v>
          </cell>
          <cell r="AI335">
            <v>2.4641484546379624E-2</v>
          </cell>
          <cell r="AJ335">
            <v>7738.0386806373945</v>
          </cell>
          <cell r="AK335">
            <v>0.7425414828431367</v>
          </cell>
          <cell r="AL335">
            <v>2.399302442673806E-2</v>
          </cell>
          <cell r="AM335">
            <v>7759.4506664484206</v>
          </cell>
          <cell r="AN335">
            <v>0.73099938725490143</v>
          </cell>
          <cell r="AO335">
            <v>2.3620075860519334E-2</v>
          </cell>
          <cell r="AP335">
            <v>7819.0718342278151</v>
          </cell>
          <cell r="AQ335">
            <v>0.84799374999999999</v>
          </cell>
          <cell r="AR335">
            <v>2.7400401496180549E-2</v>
          </cell>
          <cell r="AS335">
            <v>7420.831004063627</v>
          </cell>
          <cell r="AT335">
            <v>0.70541440870097982</v>
          </cell>
          <cell r="AU335">
            <v>2.2793373205401157E-2</v>
          </cell>
          <cell r="AV335">
            <v>7885.2488743485774</v>
          </cell>
        </row>
        <row r="336">
          <cell r="B336">
            <v>72</v>
          </cell>
          <cell r="C336">
            <v>3.5508788939571899E-2</v>
          </cell>
          <cell r="D336">
            <v>0.83529411764705819</v>
          </cell>
          <cell r="E336">
            <v>2.9660282525995327E-2</v>
          </cell>
          <cell r="F336">
            <v>7328.2869202227112</v>
          </cell>
          <cell r="G336">
            <v>0.96499999999999997</v>
          </cell>
          <cell r="H336">
            <v>3.426598132668688E-2</v>
          </cell>
          <cell r="I336">
            <v>6866.257247636644</v>
          </cell>
          <cell r="J336">
            <v>0.95</v>
          </cell>
          <cell r="K336">
            <v>3.3733349492593302E-2</v>
          </cell>
          <cell r="L336">
            <v>6943.1483376848591</v>
          </cell>
          <cell r="M336">
            <v>0.92500000000000004</v>
          </cell>
          <cell r="N336">
            <v>3.2845629769104011E-2</v>
          </cell>
          <cell r="O336">
            <v>6973.0658832512054</v>
          </cell>
          <cell r="P336">
            <v>0.80605882352941116</v>
          </cell>
          <cell r="Q336">
            <v>2.8622172637585493E-2</v>
          </cell>
          <cell r="R336">
            <v>7407.3028103379411</v>
          </cell>
          <cell r="S336">
            <v>0.79352941176470526</v>
          </cell>
          <cell r="T336">
            <v>2.817726839969556E-2</v>
          </cell>
          <cell r="U336">
            <v>7471.992303365656</v>
          </cell>
          <cell r="V336">
            <v>0.77264705882352891</v>
          </cell>
          <cell r="W336">
            <v>2.7435761336545683E-2</v>
          </cell>
          <cell r="X336">
            <v>7498.6002853721202</v>
          </cell>
          <cell r="Y336">
            <v>0.91674999999999995</v>
          </cell>
          <cell r="Z336">
            <v>3.2552682260352538E-2</v>
          </cell>
          <cell r="AA336">
            <v>7031.4632502856575</v>
          </cell>
          <cell r="AB336">
            <v>0.892625</v>
          </cell>
          <cell r="AC336">
            <v>3.1696032727185366E-2</v>
          </cell>
          <cell r="AD336">
            <v>7060.6735770482701</v>
          </cell>
          <cell r="AE336">
            <v>0.87875000000000003</v>
          </cell>
          <cell r="AF336">
            <v>3.1203348280648809E-2</v>
          </cell>
          <cell r="AG336">
            <v>7133.706824667318</v>
          </cell>
          <cell r="AH336">
            <v>0.76575588235294056</v>
          </cell>
          <cell r="AI336">
            <v>2.7191064005706218E-2</v>
          </cell>
          <cell r="AJ336">
            <v>7547.3619200691801</v>
          </cell>
          <cell r="AK336">
            <v>0.74560441176470538</v>
          </cell>
          <cell r="AL336">
            <v>2.6475509689766582E-2</v>
          </cell>
          <cell r="AM336">
            <v>7573.2779770702555</v>
          </cell>
          <cell r="AN336">
            <v>0.7340147058823524</v>
          </cell>
          <cell r="AO336">
            <v>2.6063973269718394E-2</v>
          </cell>
          <cell r="AP336">
            <v>7634.3847643445042</v>
          </cell>
          <cell r="AQ336">
            <v>0.84799374999999999</v>
          </cell>
          <cell r="AR336">
            <v>3.0111231090826099E-2</v>
          </cell>
          <cell r="AS336">
            <v>7217.4972551169794</v>
          </cell>
          <cell r="AT336">
            <v>0.70832419117647005</v>
          </cell>
          <cell r="AU336">
            <v>2.5151734205278251E-2</v>
          </cell>
          <cell r="AV336">
            <v>7705.5174539380805</v>
          </cell>
        </row>
        <row r="337">
          <cell r="B337">
            <v>73</v>
          </cell>
          <cell r="C337">
            <v>3.9177890853852711E-2</v>
          </cell>
          <cell r="D337">
            <v>0.83872549019607778</v>
          </cell>
          <cell r="E337">
            <v>3.2859495711246051E-2</v>
          </cell>
          <cell r="F337">
            <v>7110.9278597373495</v>
          </cell>
          <cell r="G337">
            <v>0.96499999999999997</v>
          </cell>
          <cell r="H337">
            <v>3.7806664673967864E-2</v>
          </cell>
          <cell r="I337">
            <v>6630.978205004898</v>
          </cell>
          <cell r="J337">
            <v>0.95</v>
          </cell>
          <cell r="K337">
            <v>3.7218996311160074E-2</v>
          </cell>
          <cell r="L337">
            <v>6708.9326882308178</v>
          </cell>
          <cell r="M337">
            <v>0.92500000000000004</v>
          </cell>
          <cell r="N337">
            <v>3.6239549039813759E-2</v>
          </cell>
          <cell r="O337">
            <v>6744.031142894366</v>
          </cell>
          <cell r="P337">
            <v>0.809370098039215</v>
          </cell>
          <cell r="Q337">
            <v>3.1709413361352433E-2</v>
          </cell>
          <cell r="R337">
            <v>7195.2897105215761</v>
          </cell>
          <cell r="S337">
            <v>0.79678921568627381</v>
          </cell>
          <cell r="T337">
            <v>3.1216520925683743E-2</v>
          </cell>
          <cell r="U337">
            <v>7261.4519707532618</v>
          </cell>
          <cell r="V337">
            <v>0.77582107843137194</v>
          </cell>
          <cell r="W337">
            <v>3.0395033532902592E-2</v>
          </cell>
          <cell r="X337">
            <v>7292.8704775844972</v>
          </cell>
          <cell r="Y337">
            <v>0.91674999999999995</v>
          </cell>
          <cell r="Z337">
            <v>3.5916331440269469E-2</v>
          </cell>
          <cell r="AA337">
            <v>6802.5702612737623</v>
          </cell>
          <cell r="AB337">
            <v>0.892625</v>
          </cell>
          <cell r="AC337">
            <v>3.4971164823420275E-2</v>
          </cell>
          <cell r="AD337">
            <v>6836.8782362741749</v>
          </cell>
          <cell r="AE337">
            <v>0.87875000000000003</v>
          </cell>
          <cell r="AF337">
            <v>3.4427571587823072E-2</v>
          </cell>
          <cell r="AG337">
            <v>6911.1112860851817</v>
          </cell>
          <cell r="AH337">
            <v>0.76890159313725426</v>
          </cell>
          <cell r="AI337">
            <v>3.0123942693284812E-2</v>
          </cell>
          <cell r="AJ337">
            <v>7342.1411190263489</v>
          </cell>
          <cell r="AK337">
            <v>0.74866734068627394</v>
          </cell>
          <cell r="AL337">
            <v>2.9331207359251002E-2</v>
          </cell>
          <cell r="AM337">
            <v>7372.7715826050362</v>
          </cell>
          <cell r="AN337">
            <v>0.73703002450980326</v>
          </cell>
          <cell r="AO337">
            <v>2.887528185625746E-2</v>
          </cell>
          <cell r="AP337">
            <v>7435.4023639158831</v>
          </cell>
          <cell r="AQ337">
            <v>0.84799374999999999</v>
          </cell>
          <cell r="AR337">
            <v>3.3222606582249264E-2</v>
          </cell>
          <cell r="AS337">
            <v>7000.1695273707492</v>
          </cell>
          <cell r="AT337">
            <v>0.71123397365196017</v>
          </cell>
          <cell r="AU337">
            <v>2.786464699128845E-2</v>
          </cell>
          <cell r="AV337">
            <v>7511.710327022497</v>
          </cell>
        </row>
        <row r="338">
          <cell r="B338">
            <v>74</v>
          </cell>
          <cell r="C338">
            <v>4.353336495854164E-2</v>
          </cell>
          <cell r="D338">
            <v>0.84215686274509738</v>
          </cell>
          <cell r="E338">
            <v>3.666192205822278E-2</v>
          </cell>
          <cell r="F338">
            <v>6877.2663562273301</v>
          </cell>
          <cell r="G338">
            <v>0.96499999999999997</v>
          </cell>
          <cell r="H338">
            <v>4.200969718499268E-2</v>
          </cell>
          <cell r="I338">
            <v>6380.2830355478882</v>
          </cell>
          <cell r="J338">
            <v>0.95</v>
          </cell>
          <cell r="K338">
            <v>4.1356696710614559E-2</v>
          </cell>
          <cell r="L338">
            <v>6459.232947255734</v>
          </cell>
          <cell r="M338">
            <v>0.92500000000000004</v>
          </cell>
          <cell r="N338">
            <v>4.0268362586651021E-2</v>
          </cell>
          <cell r="O338">
            <v>6499.6304955654141</v>
          </cell>
          <cell r="P338">
            <v>0.81268137254901895</v>
          </cell>
          <cell r="Q338">
            <v>3.5378754786184984E-2</v>
          </cell>
          <cell r="R338">
            <v>6967.1312948359609</v>
          </cell>
          <cell r="S338">
            <v>0.80004901960784247</v>
          </cell>
          <cell r="T338">
            <v>3.4828825955311643E-2</v>
          </cell>
          <cell r="U338">
            <v>7034.7747033573951</v>
          </cell>
          <cell r="V338">
            <v>0.77899509803921507</v>
          </cell>
          <cell r="W338">
            <v>3.3912277903856078E-2</v>
          </cell>
          <cell r="X338">
            <v>7071.2034348672005</v>
          </cell>
          <cell r="Y338">
            <v>0.91674999999999995</v>
          </cell>
          <cell r="Z338">
            <v>3.9909212325743043E-2</v>
          </cell>
          <cell r="AA338">
            <v>6558.2468931241328</v>
          </cell>
          <cell r="AB338">
            <v>0.892625</v>
          </cell>
          <cell r="AC338">
            <v>3.8858969896118228E-2</v>
          </cell>
          <cell r="AD338">
            <v>6597.7846405957753</v>
          </cell>
          <cell r="AE338">
            <v>0.87875000000000003</v>
          </cell>
          <cell r="AF338">
            <v>3.8254944457318467E-2</v>
          </cell>
          <cell r="AG338">
            <v>6673.1785075320722</v>
          </cell>
          <cell r="AH338">
            <v>0.77204730392156795</v>
          </cell>
          <cell r="AI338">
            <v>3.3609817046875733E-2</v>
          </cell>
          <cell r="AJ338">
            <v>7120.9668807107892</v>
          </cell>
          <cell r="AK338">
            <v>0.75173026960784262</v>
          </cell>
          <cell r="AL338">
            <v>3.2725348177221114E-2</v>
          </cell>
          <cell r="AM338">
            <v>7156.5192905032545</v>
          </cell>
          <cell r="AN338">
            <v>0.74004534313725434</v>
          </cell>
          <cell r="AO338">
            <v>3.2216664008663271E-2</v>
          </cell>
          <cell r="AP338">
            <v>7220.7030249431291</v>
          </cell>
          <cell r="AQ338">
            <v>0.84799374999999999</v>
          </cell>
          <cell r="AR338">
            <v>3.6916021401312317E-2</v>
          </cell>
          <cell r="AS338">
            <v>6767.6056491538611</v>
          </cell>
          <cell r="AT338">
            <v>0.7141437561274504</v>
          </cell>
          <cell r="AU338">
            <v>3.1089080768360054E-2</v>
          </cell>
          <cell r="AV338">
            <v>7302.399170459199</v>
          </cell>
        </row>
        <row r="339">
          <cell r="B339">
            <v>75</v>
          </cell>
          <cell r="C339">
            <v>4.8525281093238282E-2</v>
          </cell>
          <cell r="D339">
            <v>0.84558823529411697</v>
          </cell>
          <cell r="E339">
            <v>4.1032406806782336E-2</v>
          </cell>
          <cell r="F339">
            <v>6625.1325531016855</v>
          </cell>
          <cell r="G339">
            <v>0.96499999999999997</v>
          </cell>
          <cell r="H339">
            <v>4.6826896254974944E-2</v>
          </cell>
          <cell r="I339">
            <v>6112.2492772699752</v>
          </cell>
          <cell r="J339">
            <v>0.95</v>
          </cell>
          <cell r="K339">
            <v>4.6099017038576363E-2</v>
          </cell>
          <cell r="L339">
            <v>6192.100409272869</v>
          </cell>
          <cell r="M339">
            <v>0.92500000000000004</v>
          </cell>
          <cell r="N339">
            <v>4.4885885011245415E-2</v>
          </cell>
          <cell r="O339">
            <v>6237.9010180907317</v>
          </cell>
          <cell r="P339">
            <v>0.81599264705882291</v>
          </cell>
          <cell r="Q339">
            <v>3.9596272568544956E-2</v>
          </cell>
          <cell r="R339">
            <v>6720.6428651928036</v>
          </cell>
          <cell r="S339">
            <v>0.80330882352941113</v>
          </cell>
          <cell r="T339">
            <v>3.8980786466443221E-2</v>
          </cell>
          <cell r="U339">
            <v>6789.7617595793308</v>
          </cell>
          <cell r="V339">
            <v>0.78216911764705821</v>
          </cell>
          <cell r="W339">
            <v>3.795497629627366E-2</v>
          </cell>
          <cell r="X339">
            <v>6831.4028188692819</v>
          </cell>
          <cell r="Y339">
            <v>0.91674999999999995</v>
          </cell>
          <cell r="Z339">
            <v>4.4485551442226191E-2</v>
          </cell>
          <cell r="AA339">
            <v>6296.5124253817967</v>
          </cell>
          <cell r="AB339">
            <v>0.892625</v>
          </cell>
          <cell r="AC339">
            <v>4.3314879035851822E-2</v>
          </cell>
          <cell r="AD339">
            <v>6341.4015258657928</v>
          </cell>
          <cell r="AE339">
            <v>0.87875000000000003</v>
          </cell>
          <cell r="AF339">
            <v>4.2641590760683142E-2</v>
          </cell>
          <cell r="AG339">
            <v>6417.8964343726611</v>
          </cell>
          <cell r="AH339">
            <v>0.77519301470588176</v>
          </cell>
          <cell r="AI339">
            <v>3.7616458940117711E-2</v>
          </cell>
          <cell r="AJ339">
            <v>6881.6324866532386</v>
          </cell>
          <cell r="AK339">
            <v>0.75479319852941118</v>
          </cell>
          <cell r="AL339">
            <v>3.6626552125904085E-2</v>
          </cell>
          <cell r="AM339">
            <v>6922.3197049845357</v>
          </cell>
          <cell r="AN339">
            <v>0.74306066176470531</v>
          </cell>
          <cell r="AO339">
            <v>3.605722748145998E-2</v>
          </cell>
          <cell r="AP339">
            <v>6988.0760616821972</v>
          </cell>
          <cell r="AQ339">
            <v>0.84799374999999999</v>
          </cell>
          <cell r="AR339">
            <v>4.1149135084059228E-2</v>
          </cell>
          <cell r="AS339">
            <v>6517.7725741740551</v>
          </cell>
          <cell r="AT339">
            <v>0.71705353860294063</v>
          </cell>
          <cell r="AU339">
            <v>3.4795224519608883E-2</v>
          </cell>
          <cell r="AV339">
            <v>7075.3742928459878</v>
          </cell>
        </row>
        <row r="340">
          <cell r="B340">
            <v>76</v>
          </cell>
          <cell r="C340">
            <v>5.4220283933801794E-2</v>
          </cell>
          <cell r="D340">
            <v>0.84901960784313657</v>
          </cell>
          <cell r="E340">
            <v>4.6034084202619917E-2</v>
          </cell>
          <cell r="F340">
            <v>6353.2874190339608</v>
          </cell>
          <cell r="G340">
            <v>0.96499999999999997</v>
          </cell>
          <cell r="H340">
            <v>5.2322573996118726E-2</v>
          </cell>
          <cell r="I340">
            <v>5826.0316144787084</v>
          </cell>
          <cell r="J340">
            <v>0.95</v>
          </cell>
          <cell r="K340">
            <v>5.1509269737111701E-2</v>
          </cell>
          <cell r="L340">
            <v>5906.6506670012232</v>
          </cell>
          <cell r="M340">
            <v>0.92500000000000004</v>
          </cell>
          <cell r="N340">
            <v>5.0153762638766662E-2</v>
          </cell>
          <cell r="O340">
            <v>5957.9073102811799</v>
          </cell>
          <cell r="P340">
            <v>0.81930392156862675</v>
          </cell>
          <cell r="Q340">
            <v>4.4422891255528216E-2</v>
          </cell>
          <cell r="R340">
            <v>6454.5304584667829</v>
          </cell>
          <cell r="S340">
            <v>0.80656862745097968</v>
          </cell>
          <cell r="T340">
            <v>4.3732379992488919E-2</v>
          </cell>
          <cell r="U340">
            <v>6525.0915062711474</v>
          </cell>
          <cell r="V340">
            <v>0.78534313725490135</v>
          </cell>
          <cell r="W340">
            <v>4.2581527887423427E-2</v>
          </cell>
          <cell r="X340">
            <v>6572.1170868088011</v>
          </cell>
          <cell r="Y340">
            <v>0.91674999999999995</v>
          </cell>
          <cell r="Z340">
            <v>4.9706445296312789E-2</v>
          </cell>
          <cell r="AA340">
            <v>6016.4085979758584</v>
          </cell>
          <cell r="AB340">
            <v>0.892625</v>
          </cell>
          <cell r="AC340">
            <v>4.8398380946409823E-2</v>
          </cell>
          <cell r="AD340">
            <v>6066.7244858551494</v>
          </cell>
          <cell r="AE340">
            <v>0.87875000000000003</v>
          </cell>
          <cell r="AF340">
            <v>4.7646074506828326E-2</v>
          </cell>
          <cell r="AG340">
            <v>6144.2271210736944</v>
          </cell>
          <cell r="AH340">
            <v>0.77833872549019534</v>
          </cell>
          <cell r="AI340">
            <v>4.2201746692751806E-2</v>
          </cell>
          <cell r="AJ340">
            <v>6622.7698407780672</v>
          </cell>
          <cell r="AK340">
            <v>0.75785612745097974</v>
          </cell>
          <cell r="AL340">
            <v>4.1091174411363604E-2</v>
          </cell>
          <cell r="AM340">
            <v>6668.7790014777465</v>
          </cell>
          <cell r="AN340">
            <v>0.74607598039215628</v>
          </cell>
          <cell r="AO340">
            <v>4.0452451493052252E-2</v>
          </cell>
          <cell r="AP340">
            <v>6736.1054134683773</v>
          </cell>
          <cell r="AQ340">
            <v>0.84799374999999999</v>
          </cell>
          <cell r="AR340">
            <v>4.5978461899089336E-2</v>
          </cell>
          <cell r="AS340">
            <v>6249.57187007219</v>
          </cell>
          <cell r="AT340">
            <v>0.71996332107843075</v>
          </cell>
          <cell r="AU340">
            <v>3.9036615690795425E-2</v>
          </cell>
          <cell r="AV340">
            <v>6829.1850557661428</v>
          </cell>
        </row>
        <row r="341">
          <cell r="B341">
            <v>77</v>
          </cell>
          <cell r="C341">
            <v>6.0755696396322841E-2</v>
          </cell>
          <cell r="D341">
            <v>0.85245098039215617</v>
          </cell>
          <cell r="E341">
            <v>5.1791252957453592E-2</v>
          </cell>
          <cell r="F341">
            <v>6060.8196510227053</v>
          </cell>
          <cell r="G341">
            <v>0.96499999999999997</v>
          </cell>
          <cell r="H341">
            <v>5.8629247022451536E-2</v>
          </cell>
          <cell r="I341">
            <v>5521.1986442264188</v>
          </cell>
          <cell r="J341">
            <v>0.95</v>
          </cell>
          <cell r="K341">
            <v>5.7717911576506693E-2</v>
          </cell>
          <cell r="L341">
            <v>5602.4034045517665</v>
          </cell>
          <cell r="M341">
            <v>0.92500000000000004</v>
          </cell>
          <cell r="N341">
            <v>5.6199019166598634E-2</v>
          </cell>
          <cell r="O341">
            <v>5659.0958412175651</v>
          </cell>
          <cell r="P341">
            <v>0.8226151960784307</v>
          </cell>
          <cell r="Q341">
            <v>4.9978559103942721E-2</v>
          </cell>
          <cell r="R341">
            <v>6167.8015538048185</v>
          </cell>
          <cell r="S341">
            <v>0.80982843137254834</v>
          </cell>
          <cell r="T341">
            <v>4.9201690309580916E-2</v>
          </cell>
          <cell r="U341">
            <v>6239.7337250331357</v>
          </cell>
          <cell r="V341">
            <v>0.78851715686274448</v>
          </cell>
          <cell r="W341">
            <v>4.7906908985644578E-2</v>
          </cell>
          <cell r="X341">
            <v>6292.2662997974403</v>
          </cell>
          <cell r="Y341">
            <v>0.91674999999999995</v>
          </cell>
          <cell r="Z341">
            <v>5.5697784671328958E-2</v>
          </cell>
          <cell r="AA341">
            <v>5717.354313120306</v>
          </cell>
          <cell r="AB341">
            <v>0.892625</v>
          </cell>
          <cell r="AC341">
            <v>5.4232053495767672E-2</v>
          </cell>
          <cell r="AD341">
            <v>5773.1048430918199</v>
          </cell>
          <cell r="AE341">
            <v>0.87875000000000003</v>
          </cell>
          <cell r="AF341">
            <v>5.3389068208268699E-2</v>
          </cell>
          <cell r="AG341">
            <v>5851.4788178761419</v>
          </cell>
          <cell r="AH341">
            <v>0.78148443627450914</v>
          </cell>
          <cell r="AI341">
            <v>4.747963114874558E-2</v>
          </cell>
          <cell r="AJ341">
            <v>6343.277385553155</v>
          </cell>
          <cell r="AK341">
            <v>0.76091905637254842</v>
          </cell>
          <cell r="AL341">
            <v>4.6230167171147016E-2</v>
          </cell>
          <cell r="AM341">
            <v>6394.7510404171853</v>
          </cell>
          <cell r="AN341">
            <v>0.74909129901960725</v>
          </cell>
          <cell r="AO341">
            <v>4.5511563536362348E-2</v>
          </cell>
          <cell r="AP341">
            <v>6463.6134359779617</v>
          </cell>
          <cell r="AQ341">
            <v>0.84799374999999999</v>
          </cell>
          <cell r="AR341">
            <v>5.1520450820979294E-2</v>
          </cell>
          <cell r="AS341">
            <v>5962.2261679584553</v>
          </cell>
          <cell r="AT341">
            <v>0.72287310355392098</v>
          </cell>
          <cell r="AU341">
            <v>4.3918658812589662E-2</v>
          </cell>
          <cell r="AV341">
            <v>6562.5967832628767</v>
          </cell>
        </row>
        <row r="342">
          <cell r="B342">
            <v>78</v>
          </cell>
          <cell r="C342">
            <v>6.7998405120973188E-2</v>
          </cell>
          <cell r="D342">
            <v>0.85588235294117576</v>
          </cell>
          <cell r="E342">
            <v>5.8198634971185825E-2</v>
          </cell>
          <cell r="F342">
            <v>5746.9222073470828</v>
          </cell>
          <cell r="G342">
            <v>0.96499999999999997</v>
          </cell>
          <cell r="H342">
            <v>6.5618460941739121E-2</v>
          </cell>
          <cell r="I342">
            <v>5197.494925054044</v>
          </cell>
          <cell r="J342">
            <v>0.95</v>
          </cell>
          <cell r="K342">
            <v>6.4598484864924519E-2</v>
          </cell>
          <cell r="L342">
            <v>5279.0443802319269</v>
          </cell>
          <cell r="M342">
            <v>0.92500000000000004</v>
          </cell>
          <cell r="N342">
            <v>6.2898524736900205E-2</v>
          </cell>
          <cell r="O342">
            <v>5341.0602055713607</v>
          </cell>
          <cell r="P342">
            <v>0.82592647058823454</v>
          </cell>
          <cell r="Q342">
            <v>5.6161682747194318E-2</v>
          </cell>
          <cell r="R342">
            <v>5859.5437193065945</v>
          </cell>
          <cell r="S342">
            <v>0.81308823529411689</v>
          </cell>
          <cell r="T342">
            <v>5.528870322262653E-2</v>
          </cell>
          <cell r="U342">
            <v>5932.7282786798078</v>
          </cell>
          <cell r="V342">
            <v>0.79169117647058762</v>
          </cell>
          <cell r="W342">
            <v>5.3833737348346893E-2</v>
          </cell>
          <cell r="X342">
            <v>5990.8232708596061</v>
          </cell>
          <cell r="Y342">
            <v>0.91674999999999995</v>
          </cell>
          <cell r="Z342">
            <v>6.2337537894652163E-2</v>
          </cell>
          <cell r="AA342">
            <v>5398.9103436984378</v>
          </cell>
          <cell r="AB342">
            <v>0.892625</v>
          </cell>
          <cell r="AC342">
            <v>6.0697076371108695E-2</v>
          </cell>
          <cell r="AD342">
            <v>5460.0175124045891</v>
          </cell>
          <cell r="AE342">
            <v>0.87875000000000003</v>
          </cell>
          <cell r="AF342">
            <v>5.975359850005519E-2</v>
          </cell>
          <cell r="AG342">
            <v>5539.0738161493127</v>
          </cell>
          <cell r="AH342">
            <v>0.78463014705882272</v>
          </cell>
          <cell r="AI342">
            <v>5.3353598609834595E-2</v>
          </cell>
          <cell r="AJ342">
            <v>6042.1009150129121</v>
          </cell>
          <cell r="AK342">
            <v>0.76398198529411698</v>
          </cell>
          <cell r="AL342">
            <v>5.1949556541154747E-2</v>
          </cell>
          <cell r="AM342">
            <v>6099.1206308008323</v>
          </cell>
          <cell r="AN342">
            <v>0.75210661764705811</v>
          </cell>
          <cell r="AO342">
            <v>5.1142050480929541E-2</v>
          </cell>
          <cell r="AP342">
            <v>6169.4442824119651</v>
          </cell>
          <cell r="AQ342">
            <v>0.84799374999999999</v>
          </cell>
          <cell r="AR342">
            <v>5.7662222552553259E-2</v>
          </cell>
          <cell r="AS342">
            <v>5655.0495878885959</v>
          </cell>
          <cell r="AT342">
            <v>0.7257828860294111</v>
          </cell>
          <cell r="AU342">
            <v>4.9352078714097004E-2</v>
          </cell>
          <cell r="AV342">
            <v>6274.3763342141556</v>
          </cell>
        </row>
        <row r="343">
          <cell r="B343">
            <v>79</v>
          </cell>
          <cell r="C343">
            <v>7.5983877534947813E-2</v>
          </cell>
          <cell r="D343">
            <v>0.85931372549019536</v>
          </cell>
          <cell r="E343">
            <v>6.529398888174677E-2</v>
          </cell>
          <cell r="F343">
            <v>5412.4591795938886</v>
          </cell>
          <cell r="G343">
            <v>0.96499999999999997</v>
          </cell>
          <cell r="H343">
            <v>7.3324441821224634E-2</v>
          </cell>
          <cell r="I343">
            <v>4856.4433073194978</v>
          </cell>
          <cell r="J343">
            <v>0.95</v>
          </cell>
          <cell r="K343">
            <v>7.2184683658200424E-2</v>
          </cell>
          <cell r="L343">
            <v>4938.0261117342498</v>
          </cell>
          <cell r="M343">
            <v>0.92500000000000004</v>
          </cell>
          <cell r="N343">
            <v>7.0285086719826737E-2</v>
          </cell>
          <cell r="O343">
            <v>5005.1153981099578</v>
          </cell>
          <cell r="P343">
            <v>0.82923774509803849</v>
          </cell>
          <cell r="Q343">
            <v>6.3008699270885635E-2</v>
          </cell>
          <cell r="R343">
            <v>5530.4618838995821</v>
          </cell>
          <cell r="S343">
            <v>0.81634803921568555</v>
          </cell>
          <cell r="T343">
            <v>6.2029289437659424E-2</v>
          </cell>
          <cell r="U343">
            <v>5604.7154255793957</v>
          </cell>
          <cell r="V343">
            <v>0.79486519607843076</v>
          </cell>
          <cell r="W343">
            <v>6.0396939715615765E-2</v>
          </cell>
          <cell r="X343">
            <v>5668.3148643957857</v>
          </cell>
          <cell r="Y343">
            <v>0.91674999999999995</v>
          </cell>
          <cell r="Z343">
            <v>6.9658219730163409E-2</v>
          </cell>
          <cell r="AA343">
            <v>5062.3555655583068</v>
          </cell>
          <cell r="AB343">
            <v>0.892625</v>
          </cell>
          <cell r="AC343">
            <v>6.782510868463279E-2</v>
          </cell>
          <cell r="AD343">
            <v>5128.6104124665771</v>
          </cell>
          <cell r="AE343">
            <v>0.87875000000000003</v>
          </cell>
          <cell r="AF343">
            <v>6.6770832383835396E-2</v>
          </cell>
          <cell r="AG343">
            <v>5208.0942232769576</v>
          </cell>
          <cell r="AH343">
            <v>0.78777585784313653</v>
          </cell>
          <cell r="AI343">
            <v>5.9858264307341341E-2</v>
          </cell>
          <cell r="AJ343">
            <v>5719.7330880331992</v>
          </cell>
          <cell r="AK343">
            <v>0.76704491421568566</v>
          </cell>
          <cell r="AL343">
            <v>5.8283046825569208E-2</v>
          </cell>
          <cell r="AM343">
            <v>5782.2740187397212</v>
          </cell>
          <cell r="AN343">
            <v>0.75512193627450919</v>
          </cell>
          <cell r="AO343">
            <v>5.7377092729834975E-2</v>
          </cell>
          <cell r="AP343">
            <v>5853.92625148157</v>
          </cell>
          <cell r="AQ343">
            <v>0.84799374999999999</v>
          </cell>
          <cell r="AR343">
            <v>6.4433853250401157E-2</v>
          </cell>
          <cell r="AS343">
            <v>5328.9668600060386</v>
          </cell>
          <cell r="AT343">
            <v>0.72869266850490133</v>
          </cell>
          <cell r="AU343">
            <v>5.5368894484290748E-2</v>
          </cell>
          <cell r="AV343">
            <v>5964.7228194861518</v>
          </cell>
        </row>
        <row r="344">
          <cell r="B344">
            <v>80</v>
          </cell>
          <cell r="C344">
            <v>8.4608091058411619E-2</v>
          </cell>
          <cell r="D344">
            <v>0.86274509803921495</v>
          </cell>
          <cell r="E344">
            <v>7.2995215815100156E-2</v>
          </cell>
          <cell r="F344">
            <v>5059.0581300985768</v>
          </cell>
          <cell r="G344">
            <v>0.96499999999999997</v>
          </cell>
          <cell r="H344">
            <v>8.1646807871367216E-2</v>
          </cell>
          <cell r="I344">
            <v>4500.3473125738738</v>
          </cell>
          <cell r="J344">
            <v>0.95</v>
          </cell>
          <cell r="K344">
            <v>8.0377686505491028E-2</v>
          </cell>
          <cell r="L344">
            <v>4581.5762589627793</v>
          </cell>
          <cell r="M344">
            <v>0.92500000000000004</v>
          </cell>
          <cell r="N344">
            <v>7.8262484229030746E-2</v>
          </cell>
          <cell r="O344">
            <v>4653.3304283110592</v>
          </cell>
          <cell r="P344">
            <v>0.83254901960784244</v>
          </cell>
          <cell r="Q344">
            <v>7.0440383261571649E-2</v>
          </cell>
          <cell r="R344">
            <v>5181.994674227858</v>
          </cell>
          <cell r="S344">
            <v>0.81960784313725421</v>
          </cell>
          <cell r="T344">
            <v>6.9345455024345151E-2</v>
          </cell>
          <cell r="U344">
            <v>5257.0589102304175</v>
          </cell>
          <cell r="V344">
            <v>0.7980392156862739</v>
          </cell>
          <cell r="W344">
            <v>6.7520574628967656E-2</v>
          </cell>
          <cell r="X344">
            <v>5325.9659932417444</v>
          </cell>
          <cell r="Y344">
            <v>0.91674999999999995</v>
          </cell>
          <cell r="Z344">
            <v>7.7564467477798854E-2</v>
          </cell>
          <cell r="AA344">
            <v>4709.7208892204308</v>
          </cell>
          <cell r="AB344">
            <v>0.892625</v>
          </cell>
          <cell r="AC344">
            <v>7.5523297281014673E-2</v>
          </cell>
          <cell r="AD344">
            <v>4780.761853839892</v>
          </cell>
          <cell r="AE344">
            <v>0.87875000000000003</v>
          </cell>
          <cell r="AF344">
            <v>7.4349360017579219E-2</v>
          </cell>
          <cell r="AG344">
            <v>4860.3454368553103</v>
          </cell>
          <cell r="AH344">
            <v>0.79092156862745033</v>
          </cell>
          <cell r="AI344">
            <v>6.6918364098493069E-2</v>
          </cell>
          <cell r="AJ344">
            <v>5377.3597930822625</v>
          </cell>
          <cell r="AK344">
            <v>0.77010784313725433</v>
          </cell>
          <cell r="AL344">
            <v>6.5157354516953786E-2</v>
          </cell>
          <cell r="AM344">
            <v>5445.2654713472421</v>
          </cell>
          <cell r="AN344">
            <v>0.75813725490196016</v>
          </cell>
          <cell r="AO344">
            <v>6.4144545897519264E-2</v>
          </cell>
          <cell r="AP344">
            <v>5518.0449821166967</v>
          </cell>
          <cell r="AQ344">
            <v>0.84799374999999999</v>
          </cell>
          <cell r="AR344">
            <v>7.1747132416963941E-2</v>
          </cell>
          <cell r="AS344">
            <v>4985.6009913721582</v>
          </cell>
          <cell r="AT344">
            <v>0.73160245098039156</v>
          </cell>
          <cell r="AU344">
            <v>6.1899486791106094E-2</v>
          </cell>
          <cell r="AV344">
            <v>5634.4627110659821</v>
          </cell>
        </row>
        <row r="345">
          <cell r="B345">
            <v>81</v>
          </cell>
          <cell r="C345">
            <v>9.3993708807799739E-2</v>
          </cell>
          <cell r="D345">
            <v>0.86617647058823455</v>
          </cell>
          <cell r="E345">
            <v>8.141513895263823E-2</v>
          </cell>
          <cell r="F345">
            <v>4689.7710900708944</v>
          </cell>
          <cell r="G345">
            <v>0.96499999999999997</v>
          </cell>
          <cell r="H345">
            <v>9.0703928999526742E-2</v>
          </cell>
          <cell r="I345">
            <v>4132.9083201897311</v>
          </cell>
          <cell r="J345">
            <v>0.95</v>
          </cell>
          <cell r="K345">
            <v>8.9294023367409742E-2</v>
          </cell>
          <cell r="L345">
            <v>4213.3197587188688</v>
          </cell>
          <cell r="M345">
            <v>0.92500000000000004</v>
          </cell>
          <cell r="N345">
            <v>8.6944180647214764E-2</v>
          </cell>
          <cell r="O345">
            <v>4289.1492290528959</v>
          </cell>
          <cell r="P345">
            <v>0.83586029411764629</v>
          </cell>
          <cell r="Q345">
            <v>7.8565609089295885E-2</v>
          </cell>
          <cell r="R345">
            <v>4816.9729833158244</v>
          </cell>
          <cell r="S345">
            <v>0.82286764705882276</v>
          </cell>
          <cell r="T345">
            <v>7.7344382005006318E-2</v>
          </cell>
          <cell r="U345">
            <v>4892.5057680107011</v>
          </cell>
          <cell r="V345">
            <v>0.80121323529411703</v>
          </cell>
          <cell r="W345">
            <v>7.5309003531190369E-2</v>
          </cell>
          <cell r="X345">
            <v>4966.3537089237216</v>
          </cell>
          <cell r="Y345">
            <v>0.91674999999999995</v>
          </cell>
          <cell r="Z345">
            <v>8.6168732549550403E-2</v>
          </cell>
          <cell r="AA345">
            <v>4344.4138964789827</v>
          </cell>
          <cell r="AB345">
            <v>0.892625</v>
          </cell>
          <cell r="AC345">
            <v>8.390113432456224E-2</v>
          </cell>
          <cell r="AD345">
            <v>4419.7029551226069</v>
          </cell>
          <cell r="AE345">
            <v>0.87875000000000003</v>
          </cell>
          <cell r="AF345">
            <v>8.259697161485402E-2</v>
          </cell>
          <cell r="AG345">
            <v>4498.9818641607562</v>
          </cell>
          <cell r="AH345">
            <v>0.79406727941176392</v>
          </cell>
          <cell r="AI345">
            <v>7.4637328634831093E-2</v>
          </cell>
          <cell r="AJ345">
            <v>5017.5156725601864</v>
          </cell>
          <cell r="AK345">
            <v>0.7731707720588229</v>
          </cell>
          <cell r="AL345">
            <v>7.2673188407598704E-2</v>
          </cell>
          <cell r="AM345">
            <v>5090.4663785917419</v>
          </cell>
          <cell r="AN345">
            <v>0.76115257352941113</v>
          </cell>
          <cell r="AO345">
            <v>7.1543553354630848E-2</v>
          </cell>
          <cell r="AP345">
            <v>5164.0924924967367</v>
          </cell>
          <cell r="AQ345">
            <v>0.84799374999999999</v>
          </cell>
          <cell r="AR345">
            <v>7.9706077608334133E-2</v>
          </cell>
          <cell r="AS345">
            <v>4627.8984168660336</v>
          </cell>
          <cell r="AT345">
            <v>0.73451223345588168</v>
          </cell>
          <cell r="AU345">
            <v>6.9039528987218768E-2</v>
          </cell>
          <cell r="AV345">
            <v>5285.6923609073738</v>
          </cell>
        </row>
        <row r="346">
          <cell r="B346">
            <v>82</v>
          </cell>
          <cell r="C346">
            <v>0.10446585725683162</v>
          </cell>
          <cell r="D346">
            <v>0.86960784313725414</v>
          </cell>
          <cell r="E346">
            <v>9.0844328810597619E-2</v>
          </cell>
          <cell r="F346">
            <v>4307.9527251167074</v>
          </cell>
          <cell r="G346">
            <v>0.96499999999999997</v>
          </cell>
          <cell r="H346">
            <v>0.10080955225284251</v>
          </cell>
          <cell r="I346">
            <v>3758.0372973536882</v>
          </cell>
          <cell r="J346">
            <v>0.95</v>
          </cell>
          <cell r="K346">
            <v>9.924256439399004E-2</v>
          </cell>
          <cell r="L346">
            <v>3837.0954857294569</v>
          </cell>
          <cell r="M346">
            <v>0.92500000000000004</v>
          </cell>
          <cell r="N346">
            <v>9.6630917962569257E-2</v>
          </cell>
          <cell r="O346">
            <v>3916.2326636592588</v>
          </cell>
          <cell r="P346">
            <v>0.83917156862745024</v>
          </cell>
          <cell r="Q346">
            <v>8.7664777302226701E-2</v>
          </cell>
          <cell r="R346">
            <v>4438.5245669149335</v>
          </cell>
          <cell r="S346">
            <v>0.82612745098039142</v>
          </cell>
          <cell r="T346">
            <v>8.6302112370067727E-2</v>
          </cell>
          <cell r="U346">
            <v>4514.0979329279844</v>
          </cell>
          <cell r="V346">
            <v>0.80438725490196017</v>
          </cell>
          <cell r="W346">
            <v>8.4031004149802802E-2</v>
          </cell>
          <cell r="X346">
            <v>4592.3425599212442</v>
          </cell>
          <cell r="Y346">
            <v>0.91674999999999995</v>
          </cell>
          <cell r="Z346">
            <v>9.5769074640200388E-2</v>
          </cell>
          <cell r="AA346">
            <v>3970.0612573487351</v>
          </cell>
          <cell r="AB346">
            <v>0.892625</v>
          </cell>
          <cell r="AC346">
            <v>9.3248835833879329E-2</v>
          </cell>
          <cell r="AD346">
            <v>4048.8848638102004</v>
          </cell>
          <cell r="AE346">
            <v>0.87875000000000003</v>
          </cell>
          <cell r="AF346">
            <v>9.179937206444079E-2</v>
          </cell>
          <cell r="AG346">
            <v>4127.3795868309271</v>
          </cell>
          <cell r="AH346">
            <v>0.79721299019607772</v>
          </cell>
          <cell r="AI346">
            <v>8.328153843711536E-2</v>
          </cell>
          <cell r="AJ346">
            <v>4643.021706376896</v>
          </cell>
          <cell r="AK346">
            <v>0.77623370098039146</v>
          </cell>
          <cell r="AL346">
            <v>8.1089919004559696E-2</v>
          </cell>
          <cell r="AM346">
            <v>4720.5259563777972</v>
          </cell>
          <cell r="AN346">
            <v>0.76416789215686209</v>
          </cell>
          <cell r="AO346">
            <v>7.9829453942312653E-2</v>
          </cell>
          <cell r="AP346">
            <v>4794.6349657315477</v>
          </cell>
          <cell r="AQ346">
            <v>0.84799374999999999</v>
          </cell>
          <cell r="AR346">
            <v>8.8586394042185351E-2</v>
          </cell>
          <cell r="AS346">
            <v>4259.0267864878224</v>
          </cell>
          <cell r="AT346">
            <v>0.73742201593137191</v>
          </cell>
          <cell r="AU346">
            <v>7.7035423054331711E-2</v>
          </cell>
          <cell r="AV346">
            <v>4920.7706499389888</v>
          </cell>
        </row>
        <row r="347">
          <cell r="B347">
            <v>83</v>
          </cell>
          <cell r="C347">
            <v>0.11613359783740032</v>
          </cell>
          <cell r="D347">
            <v>0.87303921568627374</v>
          </cell>
          <cell r="E347">
            <v>0.10138918517078911</v>
          </cell>
          <cell r="F347">
            <v>3916.5996512556953</v>
          </cell>
          <cell r="G347">
            <v>0.96499999999999997</v>
          </cell>
          <cell r="H347">
            <v>0.11206892191309131</v>
          </cell>
          <cell r="I347">
            <v>3379.1912400579808</v>
          </cell>
          <cell r="J347">
            <v>0.95</v>
          </cell>
          <cell r="K347">
            <v>0.1103269179455303</v>
          </cell>
          <cell r="L347">
            <v>3456.2922899010628</v>
          </cell>
          <cell r="M347">
            <v>0.92500000000000004</v>
          </cell>
          <cell r="N347">
            <v>0.1074235779995953</v>
          </cell>
          <cell r="O347">
            <v>3537.8035064148667</v>
          </cell>
          <cell r="P347">
            <v>0.84248284313725408</v>
          </cell>
          <cell r="Q347">
            <v>9.7840563689811477E-2</v>
          </cell>
          <cell r="R347">
            <v>4049.422299205874</v>
          </cell>
          <cell r="S347">
            <v>0.82938725490195997</v>
          </cell>
          <cell r="T347">
            <v>9.6319725912249646E-2</v>
          </cell>
          <cell r="U347">
            <v>4124.5217458709431</v>
          </cell>
          <cell r="V347">
            <v>0.8075612745098032</v>
          </cell>
          <cell r="W347">
            <v>9.3784996282979927E-2</v>
          </cell>
          <cell r="X347">
            <v>4206.4434032111858</v>
          </cell>
          <cell r="Y347">
            <v>0.91674999999999995</v>
          </cell>
          <cell r="Z347">
            <v>0.10646547581743673</v>
          </cell>
          <cell r="AA347">
            <v>3589.8521644675366</v>
          </cell>
          <cell r="AB347">
            <v>0.892625</v>
          </cell>
          <cell r="AC347">
            <v>0.10366375276960946</v>
          </cell>
          <cell r="AD347">
            <v>3671.3310638344842</v>
          </cell>
          <cell r="AE347">
            <v>0.87875000000000003</v>
          </cell>
          <cell r="AF347">
            <v>0.10205239909961554</v>
          </cell>
          <cell r="AG347">
            <v>3748.488732488257</v>
          </cell>
          <cell r="AH347">
            <v>0.8003587009803913</v>
          </cell>
          <cell r="AI347">
            <v>9.2948535505320895E-2</v>
          </cell>
          <cell r="AJ347">
            <v>4256.3437156729078</v>
          </cell>
          <cell r="AK347">
            <v>0.77929662990196003</v>
          </cell>
          <cell r="AL347">
            <v>9.0502521413075618E-2</v>
          </cell>
          <cell r="AM347">
            <v>4337.7388889161994</v>
          </cell>
          <cell r="AN347">
            <v>0.76718321078431306</v>
          </cell>
          <cell r="AO347">
            <v>8.9095746468830936E-2</v>
          </cell>
          <cell r="AP347">
            <v>4411.8818745644794</v>
          </cell>
          <cell r="AQ347">
            <v>0.84799374999999999</v>
          </cell>
          <cell r="AR347">
            <v>9.8480565131128989E-2</v>
          </cell>
          <cell r="AS347">
            <v>3881.7349613437896</v>
          </cell>
          <cell r="AT347">
            <v>0.74033179840686203</v>
          </cell>
          <cell r="AU347">
            <v>8.5977395342421839E-2</v>
          </cell>
          <cell r="AV347">
            <v>4541.6970011675994</v>
          </cell>
        </row>
        <row r="348">
          <cell r="B348">
            <v>84</v>
          </cell>
          <cell r="C348">
            <v>0.12918348267627258</v>
          </cell>
          <cell r="D348">
            <v>0.87647058823529334</v>
          </cell>
          <cell r="E348">
            <v>0.11322552305155646</v>
          </cell>
          <cell r="F348">
            <v>3519.4988039746836</v>
          </cell>
          <cell r="G348">
            <v>0.96499999999999997</v>
          </cell>
          <cell r="H348">
            <v>0.12466206078260304</v>
          </cell>
          <cell r="I348">
            <v>3000.4889208465211</v>
          </cell>
          <cell r="J348">
            <v>0.95</v>
          </cell>
          <cell r="K348">
            <v>0.12272430854245894</v>
          </cell>
          <cell r="L348">
            <v>3074.9702140373793</v>
          </cell>
          <cell r="M348">
            <v>0.92500000000000004</v>
          </cell>
          <cell r="N348">
            <v>0.11949472147555214</v>
          </cell>
          <cell r="O348">
            <v>3157.7599954962675</v>
          </cell>
          <cell r="P348">
            <v>0.84579411764705803</v>
          </cell>
          <cell r="Q348">
            <v>0.10926262974475197</v>
          </cell>
          <cell r="R348">
            <v>3653.2245388334791</v>
          </cell>
          <cell r="S348">
            <v>0.83264705882352863</v>
          </cell>
          <cell r="T348">
            <v>0.10756424689897863</v>
          </cell>
          <cell r="U348">
            <v>3727.2489417895404</v>
          </cell>
          <cell r="V348">
            <v>0.81073529411764633</v>
          </cell>
          <cell r="W348">
            <v>0.10473360882268973</v>
          </cell>
          <cell r="X348">
            <v>3811.9421242764593</v>
          </cell>
          <cell r="Y348">
            <v>0.91674999999999995</v>
          </cell>
          <cell r="Z348">
            <v>0.11842895774347288</v>
          </cell>
          <cell r="AA348">
            <v>3207.6568456632453</v>
          </cell>
          <cell r="AB348">
            <v>0.892625</v>
          </cell>
          <cell r="AC348">
            <v>0.11531240622390782</v>
          </cell>
          <cell r="AD348">
            <v>3290.7471080977589</v>
          </cell>
          <cell r="AE348">
            <v>0.87875000000000003</v>
          </cell>
          <cell r="AF348">
            <v>0.11351998540177453</v>
          </cell>
          <cell r="AG348">
            <v>3365.9464643399538</v>
          </cell>
          <cell r="AH348">
            <v>0.80350441176470511</v>
          </cell>
          <cell r="AI348">
            <v>0.10379949825751437</v>
          </cell>
          <cell r="AJ348">
            <v>3860.7228006938349</v>
          </cell>
          <cell r="AK348">
            <v>0.7823595588235287</v>
          </cell>
          <cell r="AL348">
            <v>0.10106793251389558</v>
          </cell>
          <cell r="AM348">
            <v>3945.1625822377305</v>
          </cell>
          <cell r="AN348">
            <v>0.77019852941176403</v>
          </cell>
          <cell r="AO348">
            <v>9.9496928381555244E-2</v>
          </cell>
          <cell r="AP348">
            <v>4018.8019656178521</v>
          </cell>
          <cell r="AQ348">
            <v>0.84799374999999999</v>
          </cell>
          <cell r="AR348">
            <v>0.10954678591271243</v>
          </cell>
          <cell r="AS348">
            <v>3499.4595086613917</v>
          </cell>
          <cell r="AT348">
            <v>0.74324158088235226</v>
          </cell>
          <cell r="AU348">
            <v>9.6014535888200803E-2</v>
          </cell>
          <cell r="AV348">
            <v>4151.2137225727211</v>
          </cell>
        </row>
        <row r="349">
          <cell r="B349">
            <v>85</v>
          </cell>
          <cell r="C349">
            <v>0.14311802472530247</v>
          </cell>
          <cell r="D349">
            <v>0.87990196078431293</v>
          </cell>
          <cell r="E349">
            <v>0.12592983057937143</v>
          </cell>
          <cell r="F349">
            <v>3121.0017110153226</v>
          </cell>
          <cell r="G349">
            <v>0.96499999999999997</v>
          </cell>
          <cell r="H349">
            <v>0.13810889385991687</v>
          </cell>
          <cell r="I349">
            <v>2626.4417886184251</v>
          </cell>
          <cell r="J349">
            <v>0.95</v>
          </cell>
          <cell r="K349">
            <v>0.13596212348903733</v>
          </cell>
          <cell r="L349">
            <v>2697.5966207309848</v>
          </cell>
          <cell r="M349">
            <v>0.92500000000000004</v>
          </cell>
          <cell r="N349">
            <v>0.13238417287090479</v>
          </cell>
          <cell r="O349">
            <v>2780.4243443477999</v>
          </cell>
          <cell r="P349">
            <v>0.84910539215686198</v>
          </cell>
          <cell r="Q349">
            <v>0.12152228650909343</v>
          </cell>
          <cell r="R349">
            <v>3254.0636186724741</v>
          </cell>
          <cell r="S349">
            <v>0.83590686274509729</v>
          </cell>
          <cell r="T349">
            <v>0.11963333905040285</v>
          </cell>
          <cell r="U349">
            <v>3326.3302163609337</v>
          </cell>
          <cell r="V349">
            <v>0.81390931372548947</v>
          </cell>
          <cell r="W349">
            <v>0.11648509328591856</v>
          </cell>
          <cell r="X349">
            <v>3412.7036689777556</v>
          </cell>
          <cell r="Y349">
            <v>0.91674999999999995</v>
          </cell>
          <cell r="Z349">
            <v>0.13120344916692103</v>
          </cell>
          <cell r="AA349">
            <v>2827.7773886326313</v>
          </cell>
          <cell r="AB349">
            <v>0.892625</v>
          </cell>
          <cell r="AC349">
            <v>0.12775072682042313</v>
          </cell>
          <cell r="AD349">
            <v>2911.2831407886401</v>
          </cell>
          <cell r="AE349">
            <v>0.87875000000000003</v>
          </cell>
          <cell r="AF349">
            <v>0.12576496422735955</v>
          </cell>
          <cell r="AG349">
            <v>2983.8442708449275</v>
          </cell>
          <cell r="AH349">
            <v>0.8066501225490188</v>
          </cell>
          <cell r="AI349">
            <v>0.11544617218363874</v>
          </cell>
          <cell r="AJ349">
            <v>3459.9817110704694</v>
          </cell>
          <cell r="AK349">
            <v>0.78542248774509738</v>
          </cell>
          <cell r="AL349">
            <v>0.11240811502091141</v>
          </cell>
          <cell r="AM349">
            <v>3546.4331566197816</v>
          </cell>
          <cell r="AN349">
            <v>0.773213848039215</v>
          </cell>
          <cell r="AO349">
            <v>0.11066083862162264</v>
          </cell>
          <cell r="AP349">
            <v>3618.9435142651196</v>
          </cell>
          <cell r="AQ349">
            <v>0.84799374999999999</v>
          </cell>
          <cell r="AR349">
            <v>0.12136319047940196</v>
          </cell>
          <cell r="AS349">
            <v>3116.1049670558564</v>
          </cell>
          <cell r="AT349">
            <v>0.74615136335784238</v>
          </cell>
          <cell r="AU349">
            <v>0.10678770926986583</v>
          </cell>
          <cell r="AV349">
            <v>3752.6368636271709</v>
          </cell>
        </row>
        <row r="350">
          <cell r="B350">
            <v>86</v>
          </cell>
          <cell r="C350">
            <v>0.15747258660277194</v>
          </cell>
          <cell r="D350">
            <v>0.88333333333333253</v>
          </cell>
          <cell r="E350">
            <v>0.13910078483244842</v>
          </cell>
          <cell r="F350">
            <v>2727.9744943092346</v>
          </cell>
          <cell r="G350">
            <v>0.96499999999999997</v>
          </cell>
          <cell r="H350">
            <v>0.1519610460716749</v>
          </cell>
          <cell r="I350">
            <v>2263.7068184048726</v>
          </cell>
          <cell r="J350">
            <v>0.95</v>
          </cell>
          <cell r="K350">
            <v>0.14959895727263334</v>
          </cell>
          <cell r="L350">
            <v>2330.825655859549</v>
          </cell>
          <cell r="M350">
            <v>0.92500000000000004</v>
          </cell>
          <cell r="N350">
            <v>0.14566214260756405</v>
          </cell>
          <cell r="O350">
            <v>2412.3401672911887</v>
          </cell>
          <cell r="P350">
            <v>0.85241666666666582</v>
          </cell>
          <cell r="Q350">
            <v>0.13423225736331271</v>
          </cell>
          <cell r="R350">
            <v>2858.6223672853403</v>
          </cell>
          <cell r="S350">
            <v>0.83916666666666584</v>
          </cell>
          <cell r="T350">
            <v>0.13214574559082598</v>
          </cell>
          <cell r="U350">
            <v>2928.3902257934265</v>
          </cell>
          <cell r="V350">
            <v>0.81708333333333261</v>
          </cell>
          <cell r="W350">
            <v>0.12866822597001479</v>
          </cell>
          <cell r="X350">
            <v>3015.1745637396848</v>
          </cell>
          <cell r="Y350">
            <v>0.91674999999999995</v>
          </cell>
          <cell r="Z350">
            <v>0.14436299376809117</v>
          </cell>
          <cell r="AA350">
            <v>2456.763241767801</v>
          </cell>
          <cell r="AB350">
            <v>0.892625</v>
          </cell>
          <cell r="AC350">
            <v>0.1405639676162993</v>
          </cell>
          <cell r="AD350">
            <v>2539.364603572847</v>
          </cell>
          <cell r="AE350">
            <v>0.87875000000000003</v>
          </cell>
          <cell r="AF350">
            <v>0.13837903547718586</v>
          </cell>
          <cell r="AG350">
            <v>2608.5812028621035</v>
          </cell>
          <cell r="AH350">
            <v>0.80979583333333249</v>
          </cell>
          <cell r="AI350">
            <v>0.12752064449514708</v>
          </cell>
          <cell r="AJ350">
            <v>3060.5400667019871</v>
          </cell>
          <cell r="AK350">
            <v>0.78848541666666594</v>
          </cell>
          <cell r="AL350">
            <v>0.12416483806106426</v>
          </cell>
          <cell r="AM350">
            <v>3147.7852904364913</v>
          </cell>
          <cell r="AN350">
            <v>0.77622916666666597</v>
          </cell>
          <cell r="AO350">
            <v>0.12223481467151405</v>
          </cell>
          <cell r="AP350">
            <v>3218.4681900522592</v>
          </cell>
          <cell r="AQ350">
            <v>0.84799374999999999</v>
          </cell>
          <cell r="AR350">
            <v>0.13353576923548433</v>
          </cell>
          <cell r="AS350">
            <v>2737.9245263852458</v>
          </cell>
          <cell r="AT350">
            <v>0.74906114583333261</v>
          </cell>
          <cell r="AU350">
            <v>0.11795659615801105</v>
          </cell>
          <cell r="AV350">
            <v>3351.9013692387716</v>
          </cell>
        </row>
        <row r="351">
          <cell r="B351">
            <v>87</v>
          </cell>
          <cell r="C351">
            <v>0.17297801009008784</v>
          </cell>
          <cell r="D351">
            <v>0.88676470588235212</v>
          </cell>
          <cell r="E351">
            <v>0.15339079424165128</v>
          </cell>
          <cell r="F351">
            <v>2348.5111011479185</v>
          </cell>
          <cell r="G351">
            <v>0.96499999999999997</v>
          </cell>
          <cell r="H351">
            <v>0.16692377973693476</v>
          </cell>
          <cell r="I351">
            <v>1919.7115622804852</v>
          </cell>
          <cell r="J351">
            <v>0.95</v>
          </cell>
          <cell r="K351">
            <v>0.16432910958558344</v>
          </cell>
          <cell r="L351">
            <v>1982.136568158659</v>
          </cell>
          <cell r="M351">
            <v>0.92500000000000004</v>
          </cell>
          <cell r="N351">
            <v>0.16000465933333127</v>
          </cell>
          <cell r="O351">
            <v>2060.9535298252645</v>
          </cell>
          <cell r="P351">
            <v>0.85572794117646978</v>
          </cell>
          <cell r="Q351">
            <v>0.14802211644319349</v>
          </cell>
          <cell r="R351">
            <v>2474.9030339753722</v>
          </cell>
          <cell r="S351">
            <v>0.8424264705882345</v>
          </cell>
          <cell r="T351">
            <v>0.14572125452956872</v>
          </cell>
          <cell r="U351">
            <v>2541.415916025067</v>
          </cell>
          <cell r="V351">
            <v>0.82025735294117574</v>
          </cell>
          <cell r="W351">
            <v>0.14188648467352744</v>
          </cell>
          <cell r="X351">
            <v>2627.2174016333861</v>
          </cell>
          <cell r="Y351">
            <v>0.91674999999999995</v>
          </cell>
          <cell r="Z351">
            <v>0.15857759075008801</v>
          </cell>
          <cell r="AA351">
            <v>2102.0975452068005</v>
          </cell>
          <cell r="AB351">
            <v>0.892625</v>
          </cell>
          <cell r="AC351">
            <v>0.15440449625666466</v>
          </cell>
          <cell r="AD351">
            <v>2182.4214396702569</v>
          </cell>
          <cell r="AE351">
            <v>0.87875000000000003</v>
          </cell>
          <cell r="AF351">
            <v>0.1520044263666647</v>
          </cell>
          <cell r="AG351">
            <v>2247.6082520461282</v>
          </cell>
          <cell r="AH351">
            <v>0.8129415441176463</v>
          </cell>
          <cell r="AI351">
            <v>0.1406210106210338</v>
          </cell>
          <cell r="AJ351">
            <v>2670.2580248929294</v>
          </cell>
          <cell r="AK351">
            <v>0.79154834558823461</v>
          </cell>
          <cell r="AL351">
            <v>0.13692045770995398</v>
          </cell>
          <cell r="AM351">
            <v>2756.9410395984441</v>
          </cell>
          <cell r="AN351">
            <v>0.77924448529411694</v>
          </cell>
          <cell r="AO351">
            <v>0.13479216043985107</v>
          </cell>
          <cell r="AP351">
            <v>2825.059327315058</v>
          </cell>
          <cell r="AQ351">
            <v>0.84799374999999999</v>
          </cell>
          <cell r="AR351">
            <v>0.14668427144383142</v>
          </cell>
          <cell r="AS351">
            <v>2372.3136686456928</v>
          </cell>
          <cell r="AT351">
            <v>0.75197092830882284</v>
          </cell>
          <cell r="AU351">
            <v>0.13007443482445627</v>
          </cell>
          <cell r="AV351">
            <v>2956.5224930659897</v>
          </cell>
        </row>
        <row r="352">
          <cell r="B352">
            <v>88</v>
          </cell>
          <cell r="C352">
            <v>0.18953952535502483</v>
          </cell>
          <cell r="D352">
            <v>0.89019607843137172</v>
          </cell>
          <cell r="E352">
            <v>0.16872734217878665</v>
          </cell>
          <cell r="F352">
            <v>1988.2711180575043</v>
          </cell>
          <cell r="G352">
            <v>0.96499999999999997</v>
          </cell>
          <cell r="H352">
            <v>0.18290564196759895</v>
          </cell>
          <cell r="I352">
            <v>1599.2660522999306</v>
          </cell>
          <cell r="J352">
            <v>0.95</v>
          </cell>
          <cell r="K352">
            <v>0.18006254908727357</v>
          </cell>
          <cell r="L352">
            <v>1656.4138308361223</v>
          </cell>
          <cell r="M352">
            <v>0.92500000000000004</v>
          </cell>
          <cell r="N352">
            <v>0.17532406095339798</v>
          </cell>
          <cell r="O352">
            <v>1731.1913623837463</v>
          </cell>
          <cell r="P352">
            <v>0.85903921568627373</v>
          </cell>
          <cell r="Q352">
            <v>0.16282188520252913</v>
          </cell>
          <cell r="R352">
            <v>2108.5626488946568</v>
          </cell>
          <cell r="S352">
            <v>0.84568627450980305</v>
          </cell>
          <cell r="T352">
            <v>0.1602909750698473</v>
          </cell>
          <cell r="U352">
            <v>2171.0776004604809</v>
          </cell>
          <cell r="V352">
            <v>0.82343137254901888</v>
          </cell>
          <cell r="W352">
            <v>0.15607279151537767</v>
          </cell>
          <cell r="X352">
            <v>2254.4507600425059</v>
          </cell>
          <cell r="Y352">
            <v>0.91674999999999995</v>
          </cell>
          <cell r="Z352">
            <v>0.17376035986921901</v>
          </cell>
          <cell r="AA352">
            <v>1768.7519809662319</v>
          </cell>
          <cell r="AB352">
            <v>0.892625</v>
          </cell>
          <cell r="AC352">
            <v>0.16918771882002903</v>
          </cell>
          <cell r="AD352">
            <v>1845.4457566582259</v>
          </cell>
          <cell r="AE352">
            <v>0.87875000000000003</v>
          </cell>
          <cell r="AF352">
            <v>0.16655785790572808</v>
          </cell>
          <cell r="AG352">
            <v>1905.9618489968746</v>
          </cell>
          <cell r="AH352">
            <v>0.81608725490195999</v>
          </cell>
          <cell r="AI352">
            <v>0.15468079094240267</v>
          </cell>
          <cell r="AJ352">
            <v>2294.7636428135597</v>
          </cell>
          <cell r="AK352">
            <v>0.79461127450980329</v>
          </cell>
          <cell r="AL352">
            <v>0.15061024381233945</v>
          </cell>
          <cell r="AM352">
            <v>2379.459410577269</v>
          </cell>
          <cell r="AN352">
            <v>0.78225980392156791</v>
          </cell>
          <cell r="AO352">
            <v>0.14826915193960877</v>
          </cell>
          <cell r="AP352">
            <v>2444.2634772155088</v>
          </cell>
          <cell r="AQ352">
            <v>0.84799374999999999</v>
          </cell>
          <cell r="AR352">
            <v>0.16072833287902757</v>
          </cell>
          <cell r="AS352">
            <v>2024.3325665241564</v>
          </cell>
          <cell r="AT352">
            <v>0.75488071078431307</v>
          </cell>
          <cell r="AU352">
            <v>0.14307973162172247</v>
          </cell>
          <cell r="AV352">
            <v>2571.9545007346387</v>
          </cell>
        </row>
        <row r="353">
          <cell r="B353">
            <v>89</v>
          </cell>
          <cell r="C353">
            <v>0.20761478513468459</v>
          </cell>
          <cell r="D353">
            <v>0.89362745098039131</v>
          </cell>
          <cell r="E353">
            <v>0.18553027122574983</v>
          </cell>
          <cell r="F353">
            <v>1652.7954167768169</v>
          </cell>
          <cell r="G353">
            <v>0.96499999999999997</v>
          </cell>
          <cell r="H353">
            <v>0.20034826765497063</v>
          </cell>
          <cell r="I353">
            <v>1306.751268327024</v>
          </cell>
          <cell r="J353">
            <v>0.95</v>
          </cell>
          <cell r="K353">
            <v>0.19723404587795035</v>
          </cell>
          <cell r="L353">
            <v>1358.1557341123541</v>
          </cell>
          <cell r="M353">
            <v>0.92500000000000004</v>
          </cell>
          <cell r="N353">
            <v>0.19204367624958327</v>
          </cell>
          <cell r="O353">
            <v>1427.6718624431824</v>
          </cell>
          <cell r="P353">
            <v>0.86235049019607757</v>
          </cell>
          <cell r="Q353">
            <v>0.17903671173284857</v>
          </cell>
          <cell r="R353">
            <v>1765.2425033339903</v>
          </cell>
          <cell r="S353">
            <v>0.84894607843137171</v>
          </cell>
          <cell r="T353">
            <v>0.17625375766446233</v>
          </cell>
          <cell r="U353">
            <v>1823.0734549303659</v>
          </cell>
          <cell r="V353">
            <v>0.82660539215686202</v>
          </cell>
          <cell r="W353">
            <v>0.17161550088381861</v>
          </cell>
          <cell r="X353">
            <v>1902.5923365887072</v>
          </cell>
          <cell r="Y353">
            <v>0.91674999999999995</v>
          </cell>
          <cell r="Z353">
            <v>0.1903308542722221</v>
          </cell>
          <cell r="AA353">
            <v>1461.4130002341456</v>
          </cell>
          <cell r="AB353">
            <v>0.892625</v>
          </cell>
          <cell r="AC353">
            <v>0.18532214758084783</v>
          </cell>
          <cell r="AD353">
            <v>1533.2189988831183</v>
          </cell>
          <cell r="AE353">
            <v>0.87875000000000003</v>
          </cell>
          <cell r="AF353">
            <v>0.18244149243710409</v>
          </cell>
          <cell r="AG353">
            <v>1588.5089261779144</v>
          </cell>
          <cell r="AH353">
            <v>0.81923296568627368</v>
          </cell>
          <cell r="AI353">
            <v>0.17008487614620615</v>
          </cell>
          <cell r="AJ353">
            <v>1939.8077875172892</v>
          </cell>
          <cell r="AK353">
            <v>0.79767420343137174</v>
          </cell>
          <cell r="AL353">
            <v>0.16560895835288494</v>
          </cell>
          <cell r="AM353">
            <v>2021.0884486086609</v>
          </cell>
          <cell r="AN353">
            <v>0.78527512254901888</v>
          </cell>
          <cell r="AO353">
            <v>0.16303472583962766</v>
          </cell>
          <cell r="AP353">
            <v>2081.8546043318061</v>
          </cell>
          <cell r="AQ353">
            <v>0.84799374999999999</v>
          </cell>
          <cell r="AR353">
            <v>0.17605604020180543</v>
          </cell>
          <cell r="AS353">
            <v>1698.9649679140057</v>
          </cell>
          <cell r="AT353">
            <v>0.75779049325980319</v>
          </cell>
          <cell r="AU353">
            <v>0.15732851043524068</v>
          </cell>
          <cell r="AV353">
            <v>2203.9599410262454</v>
          </cell>
        </row>
        <row r="354">
          <cell r="B354">
            <v>90</v>
          </cell>
          <cell r="C354">
            <v>0.22741816398771289</v>
          </cell>
          <cell r="D354">
            <v>0.89705882352941091</v>
          </cell>
          <cell r="E354">
            <v>0.20400747063603636</v>
          </cell>
          <cell r="F354">
            <v>1346.1518348215377</v>
          </cell>
          <cell r="G354">
            <v>0.96499999999999997</v>
          </cell>
          <cell r="H354">
            <v>0.21945852824814294</v>
          </cell>
          <cell r="I354">
            <v>1044.9459154617691</v>
          </cell>
          <cell r="J354">
            <v>1</v>
          </cell>
          <cell r="K354">
            <v>0.22741816398771289</v>
          </cell>
          <cell r="L354">
            <v>1090.2811837410368</v>
          </cell>
          <cell r="M354">
            <v>0.92500000000000004</v>
          </cell>
          <cell r="N354">
            <v>0.21036180168863444</v>
          </cell>
          <cell r="O354">
            <v>1153.4965095015043</v>
          </cell>
          <cell r="P354">
            <v>0.86566176470588152</v>
          </cell>
          <cell r="Q354">
            <v>0.19686720916377509</v>
          </cell>
          <cell r="R354">
            <v>1449.1992901260105</v>
          </cell>
          <cell r="S354">
            <v>0.89705882352941091</v>
          </cell>
          <cell r="T354">
            <v>0.20400747063603636</v>
          </cell>
          <cell r="U354">
            <v>1501.7499080005553</v>
          </cell>
          <cell r="V354">
            <v>0.82977941176470515</v>
          </cell>
          <cell r="W354">
            <v>0.18870691033833364</v>
          </cell>
          <cell r="X354">
            <v>1576.0779997673214</v>
          </cell>
          <cell r="Y354">
            <v>0.96499999999999997</v>
          </cell>
          <cell r="Z354">
            <v>0.21945852824814294</v>
          </cell>
          <cell r="AA354">
            <v>1183.2610154550496</v>
          </cell>
          <cell r="AB354">
            <v>0.892625</v>
          </cell>
          <cell r="AC354">
            <v>0.20299913862953223</v>
          </cell>
          <cell r="AD354">
            <v>1249.0795612983411</v>
          </cell>
          <cell r="AE354">
            <v>0.92500000000000004</v>
          </cell>
          <cell r="AF354">
            <v>0.21036180168863444</v>
          </cell>
          <cell r="AG354">
            <v>1298.6989869363542</v>
          </cell>
          <cell r="AH354">
            <v>0.86566176470588152</v>
          </cell>
          <cell r="AI354">
            <v>0.19686720916377509</v>
          </cell>
          <cell r="AJ354">
            <v>1609.8758202299648</v>
          </cell>
          <cell r="AK354">
            <v>0.80073713235294042</v>
          </cell>
          <cell r="AL354">
            <v>0.18210216847649197</v>
          </cell>
          <cell r="AM354">
            <v>1686.3780958955324</v>
          </cell>
          <cell r="AN354">
            <v>0.82977941176470515</v>
          </cell>
          <cell r="AO354">
            <v>0.18870691033833364</v>
          </cell>
          <cell r="AP354">
            <v>1742.4400096766035</v>
          </cell>
          <cell r="AQ354">
            <v>0.892625</v>
          </cell>
          <cell r="AR354">
            <v>0.20299913862953223</v>
          </cell>
          <cell r="AS354">
            <v>1399.8519232214785</v>
          </cell>
          <cell r="AT354">
            <v>0.80073713235294042</v>
          </cell>
          <cell r="AU354">
            <v>0.18210216847649197</v>
          </cell>
          <cell r="AV354">
            <v>1857.2142064456452</v>
          </cell>
        </row>
        <row r="355">
          <cell r="B355">
            <v>91</v>
          </cell>
          <cell r="C355">
            <v>0.24670383407290764</v>
          </cell>
          <cell r="D355">
            <v>0.9004901960784305</v>
          </cell>
          <cell r="E355">
            <v>0.22215438391761319</v>
          </cell>
          <cell r="F355">
            <v>1071.5268039075363</v>
          </cell>
          <cell r="G355">
            <v>0.96499999999999997</v>
          </cell>
          <cell r="H355">
            <v>0.23806919988035585</v>
          </cell>
          <cell r="I355">
            <v>815.62362275562089</v>
          </cell>
          <cell r="J355">
            <v>1</v>
          </cell>
          <cell r="K355">
            <v>0.24670383407290764</v>
          </cell>
          <cell r="L355">
            <v>842.33143870430001</v>
          </cell>
          <cell r="M355">
            <v>0.92500000000000004</v>
          </cell>
          <cell r="N355">
            <v>0.22820104651743958</v>
          </cell>
          <cell r="O355">
            <v>910.8449055212169</v>
          </cell>
          <cell r="P355">
            <v>0.86897303921568536</v>
          </cell>
          <cell r="Q355">
            <v>0.21437898048049669</v>
          </cell>
          <cell r="R355">
            <v>1163.8994703567789</v>
          </cell>
          <cell r="S355">
            <v>0.9004901960784305</v>
          </cell>
          <cell r="T355">
            <v>0.22215438391761319</v>
          </cell>
          <cell r="U355">
            <v>1195.3817077414617</v>
          </cell>
          <cell r="V355">
            <v>0.83295343137254829</v>
          </cell>
          <cell r="W355">
            <v>0.2054928051237922</v>
          </cell>
          <cell r="X355">
            <v>1278.6611899790094</v>
          </cell>
          <cell r="Y355">
            <v>0.96499999999999997</v>
          </cell>
          <cell r="Z355">
            <v>0.23806919988035585</v>
          </cell>
          <cell r="AA355">
            <v>923.58429446988123</v>
          </cell>
          <cell r="AB355">
            <v>0.892625</v>
          </cell>
          <cell r="AC355">
            <v>0.22021400988932918</v>
          </cell>
          <cell r="AD355">
            <v>995.51748627502388</v>
          </cell>
          <cell r="AE355">
            <v>0.92500000000000004</v>
          </cell>
          <cell r="AF355">
            <v>0.22820104651743958</v>
          </cell>
          <cell r="AG355">
            <v>1025.5023281932185</v>
          </cell>
          <cell r="AH355">
            <v>0.86897303921568536</v>
          </cell>
          <cell r="AI355">
            <v>0.21437898048049669</v>
          </cell>
          <cell r="AJ355">
            <v>1292.9440604010483</v>
          </cell>
          <cell r="AK355">
            <v>0.80380006127450898</v>
          </cell>
          <cell r="AL355">
            <v>0.19830055694445944</v>
          </cell>
          <cell r="AM355">
            <v>1379.2849877616984</v>
          </cell>
          <cell r="AN355">
            <v>0.83295343137254829</v>
          </cell>
          <cell r="AO355">
            <v>0.2054928051237922</v>
          </cell>
          <cell r="AP355">
            <v>1413.6295390006355</v>
          </cell>
          <cell r="AQ355">
            <v>0.892625</v>
          </cell>
          <cell r="AR355">
            <v>0.22021400988932918</v>
          </cell>
          <cell r="AS355">
            <v>1115.6831885986244</v>
          </cell>
          <cell r="AT355">
            <v>0.80380006127450898</v>
          </cell>
          <cell r="AU355">
            <v>0.19830055694445944</v>
          </cell>
          <cell r="AV355">
            <v>1519.0114721265461</v>
          </cell>
        </row>
        <row r="356">
          <cell r="B356">
            <v>92</v>
          </cell>
          <cell r="C356">
            <v>0.26730358837871332</v>
          </cell>
          <cell r="D356">
            <v>0.9039215686274501</v>
          </cell>
          <cell r="E356">
            <v>0.24162147890703278</v>
          </cell>
          <cell r="F356">
            <v>833.48242693424845</v>
          </cell>
          <cell r="G356">
            <v>0.96499999999999997</v>
          </cell>
          <cell r="H356">
            <v>0.25794796278545834</v>
          </cell>
          <cell r="I356">
            <v>621.44875948267293</v>
          </cell>
          <cell r="J356">
            <v>1</v>
          </cell>
          <cell r="K356">
            <v>0.26730358837871332</v>
          </cell>
          <cell r="L356">
            <v>634.52504321580079</v>
          </cell>
          <cell r="M356">
            <v>0.92500000000000004</v>
          </cell>
          <cell r="N356">
            <v>0.24725581925030984</v>
          </cell>
          <cell r="O356">
            <v>702.98914486619685</v>
          </cell>
          <cell r="P356">
            <v>0.87228431372548931</v>
          </cell>
          <cell r="Q356">
            <v>0.23316472714528663</v>
          </cell>
          <cell r="R356">
            <v>914.38388851990248</v>
          </cell>
          <cell r="S356">
            <v>0.9039215686274501</v>
          </cell>
          <cell r="T356">
            <v>0.24162147890703278</v>
          </cell>
          <cell r="U356">
            <v>929.82242091177284</v>
          </cell>
          <cell r="V356">
            <v>0.83612745098039143</v>
          </cell>
          <cell r="W356">
            <v>0.22349986798900534</v>
          </cell>
          <cell r="X356">
            <v>1015.9055152472965</v>
          </cell>
          <cell r="Y356">
            <v>0.96499999999999997</v>
          </cell>
          <cell r="Z356">
            <v>0.25794796278545834</v>
          </cell>
          <cell r="AA356">
            <v>703.70732046337355</v>
          </cell>
          <cell r="AB356">
            <v>0.892625</v>
          </cell>
          <cell r="AC356">
            <v>0.23860186557654897</v>
          </cell>
          <cell r="AD356">
            <v>776.29058870745564</v>
          </cell>
          <cell r="AE356">
            <v>0.92500000000000004</v>
          </cell>
          <cell r="AF356">
            <v>0.24725581925030984</v>
          </cell>
          <cell r="AG356">
            <v>791.48162369345528</v>
          </cell>
          <cell r="AH356">
            <v>0.87228431372548931</v>
          </cell>
          <cell r="AI356">
            <v>0.23316472714528663</v>
          </cell>
          <cell r="AJ356">
            <v>1015.7640309139578</v>
          </cell>
          <cell r="AK356">
            <v>0.80686299019607766</v>
          </cell>
          <cell r="AL356">
            <v>0.21567737260939016</v>
          </cell>
          <cell r="AM356">
            <v>1105.7720065034216</v>
          </cell>
          <cell r="AN356">
            <v>0.83612745098039143</v>
          </cell>
          <cell r="AO356">
            <v>0.22349986798900534</v>
          </cell>
          <cell r="AP356">
            <v>1123.1388396255418</v>
          </cell>
          <cell r="AQ356">
            <v>0.892625</v>
          </cell>
          <cell r="AR356">
            <v>0.23860186557654897</v>
          </cell>
          <cell r="AS356">
            <v>869.99411987120868</v>
          </cell>
          <cell r="AT356">
            <v>0.80686299019607766</v>
          </cell>
          <cell r="AU356">
            <v>0.21567737260939016</v>
          </cell>
          <cell r="AV356">
            <v>1217.7906511988288</v>
          </cell>
        </row>
        <row r="357">
          <cell r="B357">
            <v>93</v>
          </cell>
          <cell r="C357">
            <v>0.28858238684263826</v>
          </cell>
          <cell r="D357">
            <v>0.9073529411764697</v>
          </cell>
          <cell r="E357">
            <v>0.26184607747339356</v>
          </cell>
          <cell r="F357">
            <v>632.09517029537244</v>
          </cell>
          <cell r="G357">
            <v>0.96499999999999997</v>
          </cell>
          <cell r="H357">
            <v>0.27848200330314593</v>
          </cell>
          <cell r="I357">
            <v>461.14731799856713</v>
          </cell>
          <cell r="J357">
            <v>1</v>
          </cell>
          <cell r="K357">
            <v>0.28858238684263826</v>
          </cell>
          <cell r="L357">
            <v>464.91422224805905</v>
          </cell>
          <cell r="M357">
            <v>0.92500000000000004</v>
          </cell>
          <cell r="N357">
            <v>0.2669387078294404</v>
          </cell>
          <cell r="O357">
            <v>529.1709879282306</v>
          </cell>
          <cell r="P357">
            <v>0.87559558823529327</v>
          </cell>
          <cell r="Q357">
            <v>0.25268146476182479</v>
          </cell>
          <cell r="R357">
            <v>701.18181864711323</v>
          </cell>
          <cell r="S357">
            <v>0.9073529411764697</v>
          </cell>
          <cell r="T357">
            <v>0.26184607747339356</v>
          </cell>
          <cell r="U357">
            <v>705.15735245015276</v>
          </cell>
          <cell r="V357">
            <v>0.83930147058823446</v>
          </cell>
          <cell r="W357">
            <v>0.24220762166288906</v>
          </cell>
          <cell r="X357">
            <v>788.85076670022329</v>
          </cell>
          <cell r="Y357">
            <v>0.96499999999999997</v>
          </cell>
          <cell r="Z357">
            <v>0.27848200330314593</v>
          </cell>
          <cell r="AA357">
            <v>522.18745075263257</v>
          </cell>
          <cell r="AB357">
            <v>0.892625</v>
          </cell>
          <cell r="AC357">
            <v>0.25759585305541</v>
          </cell>
          <cell r="AD357">
            <v>591.06620601233931</v>
          </cell>
          <cell r="AE357">
            <v>0.92500000000000004</v>
          </cell>
          <cell r="AF357">
            <v>0.2669387078294404</v>
          </cell>
          <cell r="AG357">
            <v>595.78318640556461</v>
          </cell>
          <cell r="AH357">
            <v>0.87559558823529327</v>
          </cell>
          <cell r="AI357">
            <v>0.25268146476182479</v>
          </cell>
          <cell r="AJ357">
            <v>778.92368780190839</v>
          </cell>
          <cell r="AK357">
            <v>0.80992591911764633</v>
          </cell>
          <cell r="AL357">
            <v>0.23373035490468796</v>
          </cell>
          <cell r="AM357">
            <v>867.28200543575019</v>
          </cell>
          <cell r="AN357">
            <v>0.83930147058823446</v>
          </cell>
          <cell r="AO357">
            <v>0.24220762166288906</v>
          </cell>
          <cell r="AP357">
            <v>872.11745723590855</v>
          </cell>
          <cell r="AQ357">
            <v>0.892625</v>
          </cell>
          <cell r="AR357">
            <v>0.25759585305541</v>
          </cell>
          <cell r="AS357">
            <v>662.41189982931053</v>
          </cell>
          <cell r="AT357">
            <v>0.80992591911764633</v>
          </cell>
          <cell r="AU357">
            <v>0.23373035490468796</v>
          </cell>
          <cell r="AV357">
            <v>955.14076315998716</v>
          </cell>
        </row>
        <row r="358">
          <cell r="B358">
            <v>94</v>
          </cell>
          <cell r="C358">
            <v>0.31021965001718144</v>
          </cell>
          <cell r="D358">
            <v>0.91078431372548929</v>
          </cell>
          <cell r="E358">
            <v>0.28254319104506009</v>
          </cell>
          <cell r="F358">
            <v>466.58352936365247</v>
          </cell>
          <cell r="G358">
            <v>0.96499999999999997</v>
          </cell>
          <cell r="H358">
            <v>0.29936196226658007</v>
          </cell>
          <cell r="I358">
            <v>332.72608906445328</v>
          </cell>
          <cell r="J358">
            <v>1</v>
          </cell>
          <cell r="K358">
            <v>0.31021965001718144</v>
          </cell>
          <cell r="L358">
            <v>330.74816631462539</v>
          </cell>
          <cell r="M358">
            <v>0.92500000000000004</v>
          </cell>
          <cell r="N358">
            <v>0.28695317626589284</v>
          </cell>
          <cell r="O358">
            <v>387.91476818984034</v>
          </cell>
          <cell r="P358">
            <v>0.87890686274509711</v>
          </cell>
          <cell r="Q358">
            <v>0.27265417935848296</v>
          </cell>
          <cell r="R358">
            <v>524.00616964700055</v>
          </cell>
          <cell r="S358">
            <v>0.91078431372548929</v>
          </cell>
          <cell r="T358">
            <v>0.28254319104506009</v>
          </cell>
          <cell r="U358">
            <v>520.51466570955699</v>
          </cell>
          <cell r="V358">
            <v>0.84247549019607759</v>
          </cell>
          <cell r="W358">
            <v>0.26135245171668053</v>
          </cell>
          <cell r="X358">
            <v>597.78509865081571</v>
          </cell>
          <cell r="Y358">
            <v>0.96499999999999997</v>
          </cell>
          <cell r="Z358">
            <v>0.29936196226658007</v>
          </cell>
          <cell r="AA358">
            <v>376.76764336727661</v>
          </cell>
          <cell r="AB358">
            <v>0.892625</v>
          </cell>
          <cell r="AC358">
            <v>0.27690981509658658</v>
          </cell>
          <cell r="AD358">
            <v>438.81000246236607</v>
          </cell>
          <cell r="AE358">
            <v>0.92500000000000004</v>
          </cell>
          <cell r="AF358">
            <v>0.28695317626589284</v>
          </cell>
          <cell r="AG358">
            <v>436.74559247995654</v>
          </cell>
          <cell r="AH358">
            <v>0.87890686274509711</v>
          </cell>
          <cell r="AI358">
            <v>0.27265417935848296</v>
          </cell>
          <cell r="AJ358">
            <v>582.10410943043985</v>
          </cell>
          <cell r="AK358">
            <v>0.8129888480392149</v>
          </cell>
          <cell r="AL358">
            <v>0.25220511590659672</v>
          </cell>
          <cell r="AM358">
            <v>664.57187450280276</v>
          </cell>
          <cell r="AN358">
            <v>0.84247549019607759</v>
          </cell>
          <cell r="AO358">
            <v>0.26135245171668053</v>
          </cell>
          <cell r="AP358">
            <v>660.88396210811288</v>
          </cell>
          <cell r="AQ358">
            <v>0.892625</v>
          </cell>
          <cell r="AR358">
            <v>0.27690981509658658</v>
          </cell>
          <cell r="AS358">
            <v>491.77734141872446</v>
          </cell>
          <cell r="AT358">
            <v>0.8129888480392149</v>
          </cell>
          <cell r="AU358">
            <v>0.25220511590659672</v>
          </cell>
          <cell r="AV358">
            <v>731.89537360266888</v>
          </cell>
        </row>
        <row r="359">
          <cell r="B359">
            <v>95</v>
          </cell>
          <cell r="C359">
            <v>0.33317255100085608</v>
          </cell>
          <cell r="D359">
            <v>0.91421568627450889</v>
          </cell>
          <cell r="E359">
            <v>0.30459157236107642</v>
          </cell>
          <cell r="F359">
            <v>334.75353008817962</v>
          </cell>
          <cell r="G359">
            <v>0.96499999999999997</v>
          </cell>
          <cell r="H359">
            <v>0.32151151171582609</v>
          </cell>
          <cell r="I359">
            <v>233.12055414483365</v>
          </cell>
          <cell r="J359">
            <v>1</v>
          </cell>
          <cell r="K359">
            <v>0.33317255100085608</v>
          </cell>
          <cell r="L359">
            <v>228.14358591667778</v>
          </cell>
          <cell r="M359">
            <v>0.92500000000000004</v>
          </cell>
          <cell r="N359">
            <v>0.30818460967579187</v>
          </cell>
          <cell r="O359">
            <v>276.60139333731814</v>
          </cell>
          <cell r="P359">
            <v>0.88221813725490106</v>
          </cell>
          <cell r="Q359">
            <v>0.29393086732843876</v>
          </cell>
          <cell r="R359">
            <v>381.13369748311561</v>
          </cell>
          <cell r="S359">
            <v>0.91421568627450889</v>
          </cell>
          <cell r="T359">
            <v>0.30459157236107642</v>
          </cell>
          <cell r="U359">
            <v>373.44679107422604</v>
          </cell>
          <cell r="V359">
            <v>0.84564950980392073</v>
          </cell>
          <cell r="W359">
            <v>0.2817472044339957</v>
          </cell>
          <cell r="X359">
            <v>441.55249751872731</v>
          </cell>
          <cell r="Y359">
            <v>0.96499999999999997</v>
          </cell>
          <cell r="Z359">
            <v>0.32151151171582609</v>
          </cell>
          <cell r="AA359">
            <v>263.97774233029367</v>
          </cell>
          <cell r="AB359">
            <v>0.892625</v>
          </cell>
          <cell r="AC359">
            <v>0.29739814833713918</v>
          </cell>
          <cell r="AD359">
            <v>317.29920581797961</v>
          </cell>
          <cell r="AE359">
            <v>0.92500000000000004</v>
          </cell>
          <cell r="AF359">
            <v>0.30818460967579187</v>
          </cell>
          <cell r="AG359">
            <v>311.42005749770379</v>
          </cell>
          <cell r="AH359">
            <v>0.88221813725490106</v>
          </cell>
          <cell r="AI359">
            <v>0.29393086732843876</v>
          </cell>
          <cell r="AJ359">
            <v>423.39099117248276</v>
          </cell>
          <cell r="AK359">
            <v>0.81605177696078357</v>
          </cell>
          <cell r="AL359">
            <v>0.27188605227880591</v>
          </cell>
          <cell r="AM359">
            <v>496.96344786555909</v>
          </cell>
          <cell r="AN359">
            <v>0.84564950980392073</v>
          </cell>
          <cell r="AO359">
            <v>0.2817472044339957</v>
          </cell>
          <cell r="AP359">
            <v>488.1603183109238</v>
          </cell>
          <cell r="AQ359">
            <v>0.892625</v>
          </cell>
          <cell r="AR359">
            <v>0.29739814833713918</v>
          </cell>
          <cell r="AS359">
            <v>355.59936873777457</v>
          </cell>
          <cell r="AT359">
            <v>0.81605177696078357</v>
          </cell>
          <cell r="AU359">
            <v>0.27188605227880591</v>
          </cell>
          <cell r="AV359">
            <v>547.30761607170587</v>
          </cell>
        </row>
        <row r="360">
          <cell r="B360">
            <v>96</v>
          </cell>
          <cell r="C360">
            <v>0.35638747728569098</v>
          </cell>
          <cell r="D360">
            <v>0.91764705882352848</v>
          </cell>
          <cell r="E360">
            <v>0.32703792033275136</v>
          </cell>
          <cell r="F360">
            <v>232.79042600520009</v>
          </cell>
          <cell r="G360">
            <v>0.96499999999999997</v>
          </cell>
          <cell r="H360">
            <v>0.34391391558069179</v>
          </cell>
          <cell r="I360">
            <v>158.16961236969712</v>
          </cell>
          <cell r="J360">
            <v>1</v>
          </cell>
          <cell r="K360">
            <v>0.35638747728569098</v>
          </cell>
          <cell r="L360">
            <v>152.13240540233525</v>
          </cell>
          <cell r="M360">
            <v>0.92500000000000004</v>
          </cell>
          <cell r="N360">
            <v>0.32965841648926419</v>
          </cell>
          <cell r="O360">
            <v>191.35710089587658</v>
          </cell>
          <cell r="P360">
            <v>0.88552941176470501</v>
          </cell>
          <cell r="Q360">
            <v>0.31559159312110507</v>
          </cell>
          <cell r="R360">
            <v>269.10673921380862</v>
          </cell>
          <cell r="S360">
            <v>0.91764705882352848</v>
          </cell>
          <cell r="T360">
            <v>0.32703792033275136</v>
          </cell>
          <cell r="U360">
            <v>259.69804578772914</v>
          </cell>
          <cell r="V360">
            <v>0.84882352941176387</v>
          </cell>
          <cell r="W360">
            <v>0.30251007630779503</v>
          </cell>
          <cell r="X360">
            <v>317.14631573197704</v>
          </cell>
          <cell r="Y360">
            <v>0.96499999999999997</v>
          </cell>
          <cell r="Z360">
            <v>0.34391391558069179</v>
          </cell>
          <cell r="AA360">
            <v>179.10585933435016</v>
          </cell>
          <cell r="AB360">
            <v>0.892625</v>
          </cell>
          <cell r="AC360">
            <v>0.31812037191213993</v>
          </cell>
          <cell r="AD360">
            <v>222.93500953886766</v>
          </cell>
          <cell r="AE360">
            <v>0.92500000000000004</v>
          </cell>
          <cell r="AF360">
            <v>0.32965841648926419</v>
          </cell>
          <cell r="AG360">
            <v>215.4451886325613</v>
          </cell>
          <cell r="AH360">
            <v>0.88552941176470501</v>
          </cell>
          <cell r="AI360">
            <v>0.31559159312110507</v>
          </cell>
          <cell r="AJ360">
            <v>298.94330991810756</v>
          </cell>
          <cell r="AK360">
            <v>0.81911470588235213</v>
          </cell>
          <cell r="AL360">
            <v>0.29192222363702219</v>
          </cell>
          <cell r="AM360">
            <v>361.84601789852803</v>
          </cell>
          <cell r="AN360">
            <v>0.84882352941176387</v>
          </cell>
          <cell r="AO360">
            <v>0.30251007630779503</v>
          </cell>
          <cell r="AP360">
            <v>350.62251331121155</v>
          </cell>
          <cell r="AQ360">
            <v>0.892625</v>
          </cell>
          <cell r="AR360">
            <v>0.31812037191213993</v>
          </cell>
          <cell r="AS360">
            <v>249.84477492530485</v>
          </cell>
          <cell r="AT360">
            <v>0.81911470588235213</v>
          </cell>
          <cell r="AU360">
            <v>0.29192222363702219</v>
          </cell>
          <cell r="AV360">
            <v>398.50230895584542</v>
          </cell>
        </row>
        <row r="361">
          <cell r="B361">
            <v>97</v>
          </cell>
          <cell r="C361">
            <v>0.38066009455355976</v>
          </cell>
          <cell r="D361">
            <v>0.92107843137254808</v>
          </cell>
          <cell r="E361">
            <v>0.35061780277751864</v>
          </cell>
          <cell r="F361">
            <v>156.65912921108421</v>
          </cell>
          <cell r="G361">
            <v>0.96499999999999997</v>
          </cell>
          <cell r="H361">
            <v>0.36733699124418517</v>
          </cell>
          <cell r="I361">
            <v>103.77288165375435</v>
          </cell>
          <cell r="J361">
            <v>1</v>
          </cell>
          <cell r="K361">
            <v>0.38066009455355976</v>
          </cell>
          <cell r="L361">
            <v>97.914321227592964</v>
          </cell>
          <cell r="M361">
            <v>0.92500000000000004</v>
          </cell>
          <cell r="N361">
            <v>0.35211058746204277</v>
          </cell>
          <cell r="O361">
            <v>128.27462203056555</v>
          </cell>
          <cell r="P361">
            <v>0.88884068627450885</v>
          </cell>
          <cell r="Q361">
            <v>0.3383461796803055</v>
          </cell>
          <cell r="R361">
            <v>184.17891466569699</v>
          </cell>
          <cell r="S361">
            <v>0.92107843137254808</v>
          </cell>
          <cell r="T361">
            <v>0.35061780277751864</v>
          </cell>
          <cell r="U361">
            <v>174.76693697883056</v>
          </cell>
          <cell r="V361">
            <v>0.851997549019607</v>
          </cell>
          <cell r="W361">
            <v>0.32432146756920477</v>
          </cell>
          <cell r="X361">
            <v>221.2063595591606</v>
          </cell>
          <cell r="Y361">
            <v>0.96499999999999997</v>
          </cell>
          <cell r="Z361">
            <v>0.36733699124418517</v>
          </cell>
          <cell r="AA361">
            <v>117.50886194722919</v>
          </cell>
          <cell r="AB361">
            <v>0.892625</v>
          </cell>
          <cell r="AC361">
            <v>0.33978671690087126</v>
          </cell>
          <cell r="AD361">
            <v>152.01484139212661</v>
          </cell>
          <cell r="AE361">
            <v>0.92500000000000004</v>
          </cell>
          <cell r="AF361">
            <v>0.35211058746204277</v>
          </cell>
          <cell r="AG361">
            <v>144.42186890772032</v>
          </cell>
          <cell r="AH361">
            <v>0.88884068627450885</v>
          </cell>
          <cell r="AI361">
            <v>0.3383461796803055</v>
          </cell>
          <cell r="AJ361">
            <v>204.59931448815576</v>
          </cell>
          <cell r="AK361">
            <v>0.8221776348039207</v>
          </cell>
          <cell r="AL361">
            <v>0.31297021620428256</v>
          </cell>
          <cell r="AM361">
            <v>256.21512373938799</v>
          </cell>
          <cell r="AN361">
            <v>0.851997549019607</v>
          </cell>
          <cell r="AO361">
            <v>0.32432146756920477</v>
          </cell>
          <cell r="AP361">
            <v>244.55567005420608</v>
          </cell>
          <cell r="AQ361">
            <v>0.892625</v>
          </cell>
          <cell r="AR361">
            <v>0.33978671690087126</v>
          </cell>
          <cell r="AS361">
            <v>170.36406220576197</v>
          </cell>
          <cell r="AT361">
            <v>0.8221776348039207</v>
          </cell>
          <cell r="AU361">
            <v>0.31297021620428256</v>
          </cell>
          <cell r="AV361">
            <v>282.17062880096739</v>
          </cell>
        </row>
        <row r="362">
          <cell r="B362">
            <v>98</v>
          </cell>
          <cell r="C362">
            <v>0.40602492444262683</v>
          </cell>
          <cell r="D362">
            <v>0.92450980392156767</v>
          </cell>
          <cell r="E362">
            <v>0.37537402328372227</v>
          </cell>
          <cell r="F362">
            <v>101.73164954205447</v>
          </cell>
          <cell r="G362">
            <v>0.96499999999999997</v>
          </cell>
          <cell r="H362">
            <v>0.39181405208713488</v>
          </cell>
          <cell r="I362">
            <v>65.653263534325333</v>
          </cell>
          <cell r="J362">
            <v>1</v>
          </cell>
          <cell r="K362">
            <v>0.40602492444262683</v>
          </cell>
          <cell r="L362">
            <v>60.642246450949806</v>
          </cell>
          <cell r="M362">
            <v>0.92500000000000004</v>
          </cell>
          <cell r="N362">
            <v>0.37557305510942984</v>
          </cell>
          <cell r="O362">
            <v>83.107769510911623</v>
          </cell>
          <cell r="P362">
            <v>0.8921519607843128</v>
          </cell>
          <cell r="Q362">
            <v>0.36223593246879199</v>
          </cell>
          <cell r="R362">
            <v>121.86268251089341</v>
          </cell>
          <cell r="S362">
            <v>0.92450980392156767</v>
          </cell>
          <cell r="T362">
            <v>0.37537402328372227</v>
          </cell>
          <cell r="U362">
            <v>113.49053753715592</v>
          </cell>
          <cell r="V362">
            <v>0.85517156862745014</v>
          </cell>
          <cell r="W362">
            <v>0.34722097153744313</v>
          </cell>
          <cell r="X362">
            <v>149.46438839129246</v>
          </cell>
          <cell r="Y362">
            <v>0.96499999999999997</v>
          </cell>
          <cell r="Z362">
            <v>0.39181405208713488</v>
          </cell>
          <cell r="AA362">
            <v>74.343510155005703</v>
          </cell>
          <cell r="AB362">
            <v>0.892625</v>
          </cell>
          <cell r="AC362">
            <v>0.36242799818059979</v>
          </cell>
          <cell r="AD362">
            <v>100.36221751528925</v>
          </cell>
          <cell r="AE362">
            <v>0.92500000000000004</v>
          </cell>
          <cell r="AF362">
            <v>0.37557305510942984</v>
          </cell>
          <cell r="AG362">
            <v>93.569399804256804</v>
          </cell>
          <cell r="AH362">
            <v>0.8921519607843128</v>
          </cell>
          <cell r="AI362">
            <v>0.36223593246879199</v>
          </cell>
          <cell r="AJ362">
            <v>135.37391806587885</v>
          </cell>
          <cell r="AK362">
            <v>0.82524056372548937</v>
          </cell>
          <cell r="AL362">
            <v>0.33506823753363257</v>
          </cell>
          <cell r="AM362">
            <v>176.02742106786474</v>
          </cell>
          <cell r="AN362">
            <v>0.85517156862745014</v>
          </cell>
          <cell r="AO362">
            <v>0.34722097153744313</v>
          </cell>
          <cell r="AP362">
            <v>165.24101623985572</v>
          </cell>
          <cell r="AQ362">
            <v>0.892625</v>
          </cell>
          <cell r="AR362">
            <v>0.36242799818059979</v>
          </cell>
          <cell r="AS362">
            <v>112.4766168309703</v>
          </cell>
          <cell r="AT362">
            <v>0.82524056372548937</v>
          </cell>
          <cell r="AU362">
            <v>0.33506823753363257</v>
          </cell>
          <cell r="AV362">
            <v>193.85962609863026</v>
          </cell>
        </row>
        <row r="363">
          <cell r="B363">
            <v>99</v>
          </cell>
          <cell r="C363">
            <v>0.4313824394062476</v>
          </cell>
          <cell r="D363">
            <v>0.92794117647058727</v>
          </cell>
          <cell r="E363">
            <v>0.40029752833138521</v>
          </cell>
          <cell r="F363">
            <v>63.544230958163844</v>
          </cell>
          <cell r="G363">
            <v>0.96499999999999997</v>
          </cell>
          <cell r="H363">
            <v>0.41628405402702889</v>
          </cell>
          <cell r="I363">
            <v>39.92939231619679</v>
          </cell>
          <cell r="J363">
            <v>1</v>
          </cell>
          <cell r="K363">
            <v>0.4313824394062476</v>
          </cell>
          <cell r="L363">
            <v>36.019982917671754</v>
          </cell>
          <cell r="M363">
            <v>0.92500000000000004</v>
          </cell>
          <cell r="N363">
            <v>0.39902875645077907</v>
          </cell>
          <cell r="O363">
            <v>51.894730612368221</v>
          </cell>
          <cell r="P363">
            <v>0.89546323529411664</v>
          </cell>
          <cell r="Q363">
            <v>0.38628711483978673</v>
          </cell>
          <cell r="R363">
            <v>77.719640078411572</v>
          </cell>
          <cell r="S363">
            <v>0.92794117647058727</v>
          </cell>
          <cell r="T363">
            <v>0.40029752833138521</v>
          </cell>
          <cell r="U363">
            <v>70.889137857201391</v>
          </cell>
          <cell r="V363">
            <v>0.85834558823529328</v>
          </cell>
          <cell r="W363">
            <v>0.37027521370653133</v>
          </cell>
          <cell r="X363">
            <v>97.567218243818161</v>
          </cell>
          <cell r="Y363">
            <v>0.96499999999999997</v>
          </cell>
          <cell r="Z363">
            <v>0.41628405402702889</v>
          </cell>
          <cell r="AA363">
            <v>45.214678194791851</v>
          </cell>
          <cell r="AB363">
            <v>0.892625</v>
          </cell>
          <cell r="AC363">
            <v>0.38506274997500178</v>
          </cell>
          <cell r="AD363">
            <v>63.988139928257034</v>
          </cell>
          <cell r="AE363">
            <v>0.92500000000000004</v>
          </cell>
          <cell r="AF363">
            <v>0.39902875645077907</v>
          </cell>
          <cell r="AG363">
            <v>58.427254455016389</v>
          </cell>
          <cell r="AH363">
            <v>0.89546323529411664</v>
          </cell>
          <cell r="AI363">
            <v>0.38628711483978673</v>
          </cell>
          <cell r="AJ363">
            <v>86.33662062333137</v>
          </cell>
          <cell r="AK363">
            <v>0.82830349264705794</v>
          </cell>
          <cell r="AL363">
            <v>0.35731558122680274</v>
          </cell>
          <cell r="AM363">
            <v>117.04622333306467</v>
          </cell>
          <cell r="AN363">
            <v>0.85834558823529328</v>
          </cell>
          <cell r="AO363">
            <v>0.37027521370653133</v>
          </cell>
          <cell r="AP363">
            <v>107.86587004321861</v>
          </cell>
          <cell r="AQ363">
            <v>0.892625</v>
          </cell>
          <cell r="AR363">
            <v>0.38506274997500178</v>
          </cell>
          <cell r="AS363">
            <v>71.711941750795376</v>
          </cell>
          <cell r="AT363">
            <v>0.82830349264705794</v>
          </cell>
          <cell r="AU363">
            <v>0.35731558122680274</v>
          </cell>
          <cell r="AV363">
            <v>128.90342285283322</v>
          </cell>
        </row>
        <row r="364">
          <cell r="B364">
            <v>100</v>
          </cell>
          <cell r="C364">
            <v>0.45749453576975996</v>
          </cell>
          <cell r="D364">
            <v>0.93137254901960687</v>
          </cell>
          <cell r="E364">
            <v>0.42609785194242306</v>
          </cell>
          <cell r="F364">
            <v>38.107632365892165</v>
          </cell>
          <cell r="G364">
            <v>0.96499999999999997</v>
          </cell>
          <cell r="H364">
            <v>0.44148222701781836</v>
          </cell>
          <cell r="I364">
            <v>23.307423007974691</v>
          </cell>
          <cell r="J364">
            <v>1</v>
          </cell>
          <cell r="K364">
            <v>0.45749453576975996</v>
          </cell>
          <cell r="L364">
            <v>20.481594819275148</v>
          </cell>
          <cell r="M364">
            <v>0.92500000000000004</v>
          </cell>
          <cell r="N364">
            <v>0.423182445587028</v>
          </cell>
          <cell r="O364">
            <v>31.187240789766754</v>
          </cell>
          <cell r="P364">
            <v>0.8987745098039206</v>
          </cell>
          <cell r="Q364">
            <v>0.4111844271244382</v>
          </cell>
          <cell r="R364">
            <v>47.697544546135312</v>
          </cell>
          <cell r="S364">
            <v>0.93137254901960687</v>
          </cell>
          <cell r="T364">
            <v>0.42609785194242306</v>
          </cell>
          <cell r="U364">
            <v>42.512391187420846</v>
          </cell>
          <cell r="V364">
            <v>0.86151960784313641</v>
          </cell>
          <cell r="W364">
            <v>0.39414051304674136</v>
          </cell>
          <cell r="X364">
            <v>61.440495657836614</v>
          </cell>
          <cell r="Y364">
            <v>0.96499999999999997</v>
          </cell>
          <cell r="Z364">
            <v>0.44148222701781836</v>
          </cell>
          <cell r="AA364">
            <v>26.392528654336392</v>
          </cell>
          <cell r="AB364">
            <v>0.892625</v>
          </cell>
          <cell r="AC364">
            <v>0.40837105999148199</v>
          </cell>
          <cell r="AD364">
            <v>39.348690801697167</v>
          </cell>
          <cell r="AE364">
            <v>0.92500000000000004</v>
          </cell>
          <cell r="AF364">
            <v>0.423182445587028</v>
          </cell>
          <cell r="AG364">
            <v>35.113099766997955</v>
          </cell>
          <cell r="AH364">
            <v>0.8987745098039206</v>
          </cell>
          <cell r="AI364">
            <v>0.4111844271244382</v>
          </cell>
          <cell r="AJ364">
            <v>52.985896537727463</v>
          </cell>
          <cell r="AK364">
            <v>0.83136642156862661</v>
          </cell>
          <cell r="AL364">
            <v>0.3803455950901054</v>
          </cell>
          <cell r="AM364">
            <v>75.223784012408515</v>
          </cell>
          <cell r="AN364">
            <v>0.86151960784313641</v>
          </cell>
          <cell r="AO364">
            <v>0.39414051304674136</v>
          </cell>
          <cell r="AP364">
            <v>67.925811961324911</v>
          </cell>
          <cell r="AQ364">
            <v>0.892625</v>
          </cell>
          <cell r="AR364">
            <v>0.40837105999148199</v>
          </cell>
          <cell r="AS364">
            <v>44.098344254186962</v>
          </cell>
          <cell r="AT364">
            <v>0.83136642156862661</v>
          </cell>
          <cell r="AU364">
            <v>0.3803455950901054</v>
          </cell>
          <cell r="AV364">
            <v>82.844221394048787</v>
          </cell>
        </row>
        <row r="365">
          <cell r="B365">
            <v>101</v>
          </cell>
          <cell r="C365">
            <v>0.48323681417298836</v>
          </cell>
          <cell r="D365">
            <v>0.93480392156862646</v>
          </cell>
          <cell r="E365">
            <v>0.45173166893523914</v>
          </cell>
          <cell r="F365">
            <v>21.870052072173959</v>
          </cell>
          <cell r="G365">
            <v>0.96499999999999997</v>
          </cell>
          <cell r="H365">
            <v>0.46632352567693375</v>
          </cell>
          <cell r="I365">
            <v>13.017609992367685</v>
          </cell>
          <cell r="J365">
            <v>1</v>
          </cell>
          <cell r="K365">
            <v>0.48323681417298836</v>
          </cell>
          <cell r="L365">
            <v>11.111377105606543</v>
          </cell>
          <cell r="M365">
            <v>0.92500000000000004</v>
          </cell>
          <cell r="N365">
            <v>0.44699405311001428</v>
          </cell>
          <cell r="O365">
            <v>17.989347961241744</v>
          </cell>
          <cell r="P365">
            <v>0.90208578431372455</v>
          </cell>
          <cell r="Q365">
            <v>0.43592106052250579</v>
          </cell>
          <cell r="R365">
            <v>28.085057016690289</v>
          </cell>
          <cell r="S365">
            <v>0.93480392156862646</v>
          </cell>
          <cell r="T365">
            <v>0.45173166893523914</v>
          </cell>
          <cell r="U365">
            <v>24.39795262152483</v>
          </cell>
          <cell r="V365">
            <v>0.86469362745097955</v>
          </cell>
          <cell r="W365">
            <v>0.41785179376509624</v>
          </cell>
          <cell r="X365">
            <v>37.224307177410807</v>
          </cell>
          <cell r="Y365">
            <v>0.96499999999999997</v>
          </cell>
          <cell r="Z365">
            <v>0.46632352567693375</v>
          </cell>
          <cell r="AA365">
            <v>14.740696327388376</v>
          </cell>
          <cell r="AB365">
            <v>0.892625</v>
          </cell>
          <cell r="AC365">
            <v>0.43134926125116374</v>
          </cell>
          <cell r="AD365">
            <v>23.279824229731016</v>
          </cell>
          <cell r="AE365">
            <v>0.92500000000000004</v>
          </cell>
          <cell r="AF365">
            <v>0.44699405311001428</v>
          </cell>
          <cell r="AG365">
            <v>20.253852335458458</v>
          </cell>
          <cell r="AH365">
            <v>0.90208578431372455</v>
          </cell>
          <cell r="AI365">
            <v>0.43592106052250579</v>
          </cell>
          <cell r="AJ365">
            <v>31.198921024187239</v>
          </cell>
          <cell r="AK365">
            <v>0.83442935049019529</v>
          </cell>
          <cell r="AL365">
            <v>0.40322698098331788</v>
          </cell>
          <cell r="AM365">
            <v>46.612749117279449</v>
          </cell>
          <cell r="AN365">
            <v>0.86469362745097955</v>
          </cell>
          <cell r="AO365">
            <v>0.41785179376509624</v>
          </cell>
          <cell r="AP365">
            <v>41.153497585771831</v>
          </cell>
          <cell r="AQ365">
            <v>0.892625</v>
          </cell>
          <cell r="AR365">
            <v>0.43134926125116374</v>
          </cell>
          <cell r="AS365">
            <v>26.089856667235352</v>
          </cell>
          <cell r="AT365">
            <v>0.83442935049019529</v>
          </cell>
          <cell r="AU365">
            <v>0.40322698098331788</v>
          </cell>
          <cell r="AV365">
            <v>51.334786708152862</v>
          </cell>
        </row>
        <row r="366">
          <cell r="B366">
            <v>102</v>
          </cell>
          <cell r="C366">
            <v>0.50791852959003958</v>
          </cell>
          <cell r="D366">
            <v>0.93823529411764606</v>
          </cell>
          <cell r="E366">
            <v>0.47654709099771309</v>
          </cell>
          <cell r="F366">
            <v>11.990656949910232</v>
          </cell>
          <cell r="G366">
            <v>0.96499999999999997</v>
          </cell>
          <cell r="H366">
            <v>0.4901413810543882</v>
          </cell>
          <cell r="I366">
            <v>6.9471922048395029</v>
          </cell>
          <cell r="J366">
            <v>1</v>
          </cell>
          <cell r="K366">
            <v>0.50791852959003958</v>
          </cell>
          <cell r="L366">
            <v>5.7419506320185567</v>
          </cell>
          <cell r="M366">
            <v>0.92500000000000004</v>
          </cell>
          <cell r="N366">
            <v>0.46982463987078665</v>
          </cell>
          <cell r="O366">
            <v>9.9482164032399254</v>
          </cell>
          <cell r="P366">
            <v>0.90539705882352839</v>
          </cell>
          <cell r="Q366">
            <v>0.45986794281279308</v>
          </cell>
          <cell r="R366">
            <v>15.842189177139616</v>
          </cell>
          <cell r="S366">
            <v>0.93823529411764606</v>
          </cell>
          <cell r="T366">
            <v>0.47654709099771309</v>
          </cell>
          <cell r="U366">
            <v>13.376624765200527</v>
          </cell>
          <cell r="V366">
            <v>0.86786764705882269</v>
          </cell>
          <cell r="W366">
            <v>0.44080605917288468</v>
          </cell>
          <cell r="X366">
            <v>21.670063651666752</v>
          </cell>
          <cell r="Y366">
            <v>0.96499999999999997</v>
          </cell>
          <cell r="Z366">
            <v>0.4901413810543882</v>
          </cell>
          <cell r="AA366">
            <v>7.8667628450675986</v>
          </cell>
          <cell r="AB366">
            <v>0.892625</v>
          </cell>
          <cell r="AC366">
            <v>0.45338077747530908</v>
          </cell>
          <cell r="AD366">
            <v>13.2380892461796</v>
          </cell>
          <cell r="AE366">
            <v>0.92500000000000004</v>
          </cell>
          <cell r="AF366">
            <v>0.46982463987078665</v>
          </cell>
          <cell r="AG366">
            <v>11.200500788940154</v>
          </cell>
          <cell r="AH366">
            <v>0.90539705882352839</v>
          </cell>
          <cell r="AI366">
            <v>0.45986794281279308</v>
          </cell>
          <cell r="AJ366">
            <v>17.598654284165637</v>
          </cell>
          <cell r="AK366">
            <v>0.83749227941176385</v>
          </cell>
          <cell r="AL366">
            <v>0.42537784710183368</v>
          </cell>
          <cell r="AM366">
            <v>27.817231015386042</v>
          </cell>
          <cell r="AN366">
            <v>0.86786764705882269</v>
          </cell>
          <cell r="AO366">
            <v>0.44080605917288468</v>
          </cell>
          <cell r="AP366">
            <v>23.957434799849512</v>
          </cell>
          <cell r="AQ366">
            <v>0.892625</v>
          </cell>
          <cell r="AR366">
            <v>0.45338077747530908</v>
          </cell>
          <cell r="AS366">
            <v>14.836016267674633</v>
          </cell>
          <cell r="AT366">
            <v>0.83749227941176385</v>
          </cell>
          <cell r="AU366">
            <v>0.42537784710183368</v>
          </cell>
          <cell r="AV366">
            <v>30.635215644401828</v>
          </cell>
        </row>
        <row r="367">
          <cell r="B367">
            <v>103</v>
          </cell>
          <cell r="C367">
            <v>0.53272839615268675</v>
          </cell>
          <cell r="D367">
            <v>0.94166666666666565</v>
          </cell>
          <cell r="E367">
            <v>0.50165257304377953</v>
          </cell>
          <cell r="F367">
            <v>6.2765442612789997</v>
          </cell>
          <cell r="G367">
            <v>0.96499999999999997</v>
          </cell>
          <cell r="H367">
            <v>0.51408290228734266</v>
          </cell>
          <cell r="I367">
            <v>3.542085823109189</v>
          </cell>
          <cell r="J367">
            <v>1</v>
          </cell>
          <cell r="K367">
            <v>0.53272839615268675</v>
          </cell>
          <cell r="L367">
            <v>2.8255075100250928</v>
          </cell>
          <cell r="M367">
            <v>0.92500000000000004</v>
          </cell>
          <cell r="N367">
            <v>0.49277376644123527</v>
          </cell>
          <cell r="O367">
            <v>5.2742992142310756</v>
          </cell>
          <cell r="P367">
            <v>0.90870833333333234</v>
          </cell>
          <cell r="Q367">
            <v>0.4840947329872472</v>
          </cell>
          <cell r="R367">
            <v>8.5568742305973249</v>
          </cell>
          <cell r="S367">
            <v>0.94166666666666565</v>
          </cell>
          <cell r="T367">
            <v>0.50165257304377953</v>
          </cell>
          <cell r="U367">
            <v>7.0020331459762488</v>
          </cell>
          <cell r="V367">
            <v>0.87104166666666583</v>
          </cell>
          <cell r="W367">
            <v>0.46402863006549605</v>
          </cell>
          <cell r="X367">
            <v>12.117768291349961</v>
          </cell>
          <cell r="Y367">
            <v>0.96499999999999997</v>
          </cell>
          <cell r="Z367">
            <v>0.51408290228734266</v>
          </cell>
          <cell r="AA367">
            <v>4.0109368397588181</v>
          </cell>
          <cell r="AB367">
            <v>0.892625</v>
          </cell>
          <cell r="AC367">
            <v>0.47552668461579201</v>
          </cell>
          <cell r="AD367">
            <v>7.2361940514591634</v>
          </cell>
          <cell r="AE367">
            <v>0.92500000000000004</v>
          </cell>
          <cell r="AF367">
            <v>0.49277376644123527</v>
          </cell>
          <cell r="AG367">
            <v>5.9382295394038849</v>
          </cell>
          <cell r="AH367">
            <v>0.90870833333333234</v>
          </cell>
          <cell r="AI367">
            <v>0.4840947329872472</v>
          </cell>
          <cell r="AJ367">
            <v>9.5055973422328375</v>
          </cell>
          <cell r="AK367">
            <v>0.84055520833333242</v>
          </cell>
          <cell r="AL367">
            <v>0.44778762801320365</v>
          </cell>
          <cell r="AM367">
            <v>15.984397173726773</v>
          </cell>
          <cell r="AN367">
            <v>0.87104166666666583</v>
          </cell>
          <cell r="AO367">
            <v>0.46402863006549605</v>
          </cell>
          <cell r="AP367">
            <v>13.396852377836522</v>
          </cell>
          <cell r="AQ367">
            <v>0.892625</v>
          </cell>
          <cell r="AR367">
            <v>0.47552668461579201</v>
          </cell>
          <cell r="AS367">
            <v>8.1096516775999739</v>
          </cell>
          <cell r="AT367">
            <v>0.84055520833333242</v>
          </cell>
          <cell r="AU367">
            <v>0.44778762801320365</v>
          </cell>
          <cell r="AV367">
            <v>17.603673568085764</v>
          </cell>
        </row>
        <row r="368">
          <cell r="B368">
            <v>104</v>
          </cell>
          <cell r="C368">
            <v>0.55747491381367009</v>
          </cell>
          <cell r="D368">
            <v>0.94509803921568525</v>
          </cell>
          <cell r="E368">
            <v>0.52686844795723276</v>
          </cell>
          <cell r="F368">
            <v>3.127899682785221</v>
          </cell>
          <cell r="G368">
            <v>0.96499999999999997</v>
          </cell>
          <cell r="H368">
            <v>0.53796329183019165</v>
          </cell>
          <cell r="I368">
            <v>1.721160063014366</v>
          </cell>
          <cell r="J368">
            <v>1</v>
          </cell>
          <cell r="K368">
            <v>0.55747491381367009</v>
          </cell>
          <cell r="L368">
            <v>1.3202794258920536</v>
          </cell>
          <cell r="M368">
            <v>0.92500000000000004</v>
          </cell>
          <cell r="N368">
            <v>0.5156642952776449</v>
          </cell>
          <cell r="O368">
            <v>2.6752629250963809</v>
          </cell>
          <cell r="P368">
            <v>0.91201960784313618</v>
          </cell>
          <cell r="Q368">
            <v>0.50842805227872956</v>
          </cell>
          <cell r="R368">
            <v>4.4145364847308572</v>
          </cell>
          <cell r="S368">
            <v>0.94509803921568525</v>
          </cell>
          <cell r="T368">
            <v>0.52686844795723276</v>
          </cell>
          <cell r="U368">
            <v>3.4894452017594335</v>
          </cell>
          <cell r="V368">
            <v>0.87421568627450885</v>
          </cell>
          <cell r="W368">
            <v>0.48735331436044027</v>
          </cell>
          <cell r="X368">
            <v>6.4947768716637313</v>
          </cell>
          <cell r="Y368">
            <v>0.96499999999999997</v>
          </cell>
          <cell r="Z368">
            <v>0.53796329183019165</v>
          </cell>
          <cell r="AA368">
            <v>1.9489827882843827</v>
          </cell>
          <cell r="AB368">
            <v>0.892625</v>
          </cell>
          <cell r="AC368">
            <v>0.49761604494292727</v>
          </cell>
          <cell r="AD368">
            <v>3.7951906849322721</v>
          </cell>
          <cell r="AE368">
            <v>0.92500000000000004</v>
          </cell>
          <cell r="AF368">
            <v>0.5156642952776449</v>
          </cell>
          <cell r="AG368">
            <v>3.0120258032792306</v>
          </cell>
          <cell r="AH368">
            <v>0.91201960784313618</v>
          </cell>
          <cell r="AI368">
            <v>0.50842805227872956</v>
          </cell>
          <cell r="AJ368">
            <v>4.9039877349603458</v>
          </cell>
          <cell r="AK368">
            <v>0.84361813725490098</v>
          </cell>
          <cell r="AL368">
            <v>0.47029594835782484</v>
          </cell>
          <cell r="AM368">
            <v>8.8267818780827056</v>
          </cell>
          <cell r="AN368">
            <v>0.87421568627450885</v>
          </cell>
          <cell r="AO368">
            <v>0.48735331436044027</v>
          </cell>
          <cell r="AP368">
            <v>7.1803293217593565</v>
          </cell>
          <cell r="AQ368">
            <v>0.892625</v>
          </cell>
          <cell r="AR368">
            <v>0.49761604494292727</v>
          </cell>
          <cell r="AS368">
            <v>4.2532959019619634</v>
          </cell>
          <cell r="AT368">
            <v>0.84361813725490098</v>
          </cell>
          <cell r="AU368">
            <v>0.47029594835782484</v>
          </cell>
          <cell r="AV368">
            <v>9.7209663367139107</v>
          </cell>
        </row>
        <row r="369">
          <cell r="B369">
            <v>105</v>
          </cell>
          <cell r="C369">
            <v>0.58195244170157268</v>
          </cell>
          <cell r="D369">
            <v>0.94852941176470484</v>
          </cell>
          <cell r="E369">
            <v>0.55199900720222639</v>
          </cell>
          <cell r="F369">
            <v>1.4799080315502509</v>
          </cell>
          <cell r="G369">
            <v>0.96499999999999997</v>
          </cell>
          <cell r="H369">
            <v>0.5615841062420176</v>
          </cell>
          <cell r="I369">
            <v>0.79523912974849753</v>
          </cell>
          <cell r="J369">
            <v>1</v>
          </cell>
          <cell r="K369">
            <v>0.58195244170157268</v>
          </cell>
          <cell r="L369">
            <v>0.58425676673291915</v>
          </cell>
          <cell r="M369">
            <v>0.92500000000000004</v>
          </cell>
          <cell r="N369">
            <v>0.53830600857395472</v>
          </cell>
          <cell r="O369">
            <v>1.2957253541441447</v>
          </cell>
          <cell r="P369">
            <v>0.91533088235294013</v>
          </cell>
          <cell r="Q369">
            <v>0.53267904195014848</v>
          </cell>
          <cell r="R369">
            <v>2.170062298085758</v>
          </cell>
          <cell r="S369">
            <v>0.94852941176470484</v>
          </cell>
          <cell r="T369">
            <v>0.55199900720222639</v>
          </cell>
          <cell r="U369">
            <v>1.6509666240766279</v>
          </cell>
          <cell r="V369">
            <v>0.87738970588235199</v>
          </cell>
          <cell r="W369">
            <v>0.51059908166205947</v>
          </cell>
          <cell r="X369">
            <v>3.3295258372268801</v>
          </cell>
          <cell r="Y369">
            <v>0.96499999999999997</v>
          </cell>
          <cell r="Z369">
            <v>0.5615841062420176</v>
          </cell>
          <cell r="AA369">
            <v>0.90050159177853073</v>
          </cell>
          <cell r="AB369">
            <v>0.892625</v>
          </cell>
          <cell r="AC369">
            <v>0.51946529827386634</v>
          </cell>
          <cell r="AD369">
            <v>1.9066429064920358</v>
          </cell>
          <cell r="AE369">
            <v>0.92500000000000004</v>
          </cell>
          <cell r="AF369">
            <v>0.53830600857395472</v>
          </cell>
          <cell r="AG369">
            <v>1.4588316400731638</v>
          </cell>
          <cell r="AH369">
            <v>0.91533088235294013</v>
          </cell>
          <cell r="AI369">
            <v>0.53267904195014848</v>
          </cell>
          <cell r="AJ369">
            <v>2.4106628024756787</v>
          </cell>
          <cell r="AK369">
            <v>0.84668106617646965</v>
          </cell>
          <cell r="AL369">
            <v>0.49272811380388737</v>
          </cell>
          <cell r="AM369">
            <v>4.6755821237821369</v>
          </cell>
          <cell r="AN369">
            <v>0.87738970588235199</v>
          </cell>
          <cell r="AO369">
            <v>0.51059908166205947</v>
          </cell>
          <cell r="AP369">
            <v>3.6809720286004821</v>
          </cell>
          <cell r="AQ369">
            <v>0.892625</v>
          </cell>
          <cell r="AR369">
            <v>0.51946529827386634</v>
          </cell>
          <cell r="AS369">
            <v>2.136787617255691</v>
          </cell>
          <cell r="AT369">
            <v>0.84668106617646965</v>
          </cell>
          <cell r="AU369">
            <v>0.49272811380388737</v>
          </cell>
          <cell r="AV369">
            <v>5.1492352544345517</v>
          </cell>
        </row>
        <row r="370">
          <cell r="B370">
            <v>106</v>
          </cell>
          <cell r="C370">
            <v>0.6059629004607604</v>
          </cell>
          <cell r="D370">
            <v>0.95196078431372444</v>
          </cell>
          <cell r="E370">
            <v>0.57685291798764482</v>
          </cell>
          <cell r="F370">
            <v>0.66300026738391127</v>
          </cell>
          <cell r="G370">
            <v>0.96499999999999997</v>
          </cell>
          <cell r="H370">
            <v>0.58475419894463376</v>
          </cell>
          <cell r="I370">
            <v>0.34864547382000766</v>
          </cell>
          <cell r="J370">
            <v>1</v>
          </cell>
          <cell r="K370">
            <v>0.6059629004607604</v>
          </cell>
          <cell r="L370">
            <v>0.24424711475203068</v>
          </cell>
          <cell r="M370">
            <v>0.92500000000000004</v>
          </cell>
          <cell r="N370">
            <v>0.56051568292620335</v>
          </cell>
          <cell r="O370">
            <v>0.59822861054673626</v>
          </cell>
          <cell r="P370">
            <v>0.91864215686274409</v>
          </cell>
          <cell r="Q370">
            <v>0.55666306585807723</v>
          </cell>
          <cell r="R370">
            <v>1.0141155921692988</v>
          </cell>
          <cell r="S370">
            <v>0.95196078431372444</v>
          </cell>
          <cell r="T370">
            <v>0.57685291798764482</v>
          </cell>
          <cell r="U370">
            <v>0.73963468666231802</v>
          </cell>
          <cell r="V370">
            <v>0.88056372549019513</v>
          </cell>
          <cell r="W370">
            <v>0.53358894913857147</v>
          </cell>
          <cell r="X370">
            <v>1.6294730023687354</v>
          </cell>
          <cell r="Y370">
            <v>0.96499999999999997</v>
          </cell>
          <cell r="Z370">
            <v>0.58475419894463376</v>
          </cell>
          <cell r="AA370">
            <v>0.39479421019007038</v>
          </cell>
          <cell r="AB370">
            <v>0.892625</v>
          </cell>
          <cell r="AC370">
            <v>0.54089763402378621</v>
          </cell>
          <cell r="AD370">
            <v>0.91620808036939894</v>
          </cell>
          <cell r="AE370">
            <v>0.92500000000000004</v>
          </cell>
          <cell r="AF370">
            <v>0.56051568292620335</v>
          </cell>
          <cell r="AG370">
            <v>0.67353380272398289</v>
          </cell>
          <cell r="AH370">
            <v>0.91864215686274409</v>
          </cell>
          <cell r="AI370">
            <v>0.55666306585807723</v>
          </cell>
          <cell r="AJ370">
            <v>1.1265532503880742</v>
          </cell>
          <cell r="AK370">
            <v>0.84974399509803833</v>
          </cell>
          <cell r="AL370">
            <v>0.51491333591872146</v>
          </cell>
          <cell r="AM370">
            <v>2.3717913629957907</v>
          </cell>
          <cell r="AN370">
            <v>0.88056372549019513</v>
          </cell>
          <cell r="AO370">
            <v>0.53358894913857147</v>
          </cell>
          <cell r="AP370">
            <v>1.8014710911733478</v>
          </cell>
          <cell r="AQ370">
            <v>0.892625</v>
          </cell>
          <cell r="AR370">
            <v>0.54089763402378621</v>
          </cell>
          <cell r="AS370">
            <v>1.0268006003100594</v>
          </cell>
          <cell r="AT370">
            <v>0.84974399509803833</v>
          </cell>
          <cell r="AU370">
            <v>0.51491333591872146</v>
          </cell>
          <cell r="AV370">
            <v>2.612062279984535</v>
          </cell>
        </row>
        <row r="371">
          <cell r="B371">
            <v>107</v>
          </cell>
          <cell r="C371">
            <v>0.62953219377727188</v>
          </cell>
          <cell r="D371">
            <v>0.95539215686274404</v>
          </cell>
          <cell r="E371">
            <v>0.60145012042740276</v>
          </cell>
          <cell r="F371">
            <v>0.28054662851691331</v>
          </cell>
          <cell r="G371">
            <v>0.96499999999999997</v>
          </cell>
          <cell r="H371">
            <v>0.60749856699506732</v>
          </cell>
          <cell r="I371">
            <v>0.14477356906071678</v>
          </cell>
          <cell r="J371">
            <v>1</v>
          </cell>
          <cell r="K371">
            <v>0.62953219377727188</v>
          </cell>
          <cell r="L371">
            <v>9.6242424667717985E-2</v>
          </cell>
          <cell r="M371">
            <v>0.92500000000000004</v>
          </cell>
          <cell r="N371">
            <v>0.58231727924397647</v>
          </cell>
          <cell r="O371">
            <v>0.26291209236013863</v>
          </cell>
          <cell r="P371">
            <v>0.92195343137254793</v>
          </cell>
          <cell r="Q371">
            <v>0.58039936621244359</v>
          </cell>
          <cell r="R371">
            <v>0.44959489749785742</v>
          </cell>
          <cell r="S371">
            <v>0.95539215686274404</v>
          </cell>
          <cell r="T371">
            <v>0.60145012042740276</v>
          </cell>
          <cell r="U371">
            <v>0.31297425941628249</v>
          </cell>
          <cell r="V371">
            <v>0.88373774509803826</v>
          </cell>
          <cell r="W371">
            <v>0.55634136139534751</v>
          </cell>
          <cell r="X371">
            <v>0.76000421538512886</v>
          </cell>
          <cell r="Y371">
            <v>0.96499999999999997</v>
          </cell>
          <cell r="Z371">
            <v>0.60749856699506732</v>
          </cell>
          <cell r="AA371">
            <v>0.16393663806239642</v>
          </cell>
          <cell r="AB371">
            <v>0.892625</v>
          </cell>
          <cell r="AC371">
            <v>0.56193617447043731</v>
          </cell>
          <cell r="AD371">
            <v>0.42063329742411609</v>
          </cell>
          <cell r="AE371">
            <v>0.92500000000000004</v>
          </cell>
          <cell r="AF371">
            <v>0.58231727924397647</v>
          </cell>
          <cell r="AG371">
            <v>0.29600754331626689</v>
          </cell>
          <cell r="AH371">
            <v>0.92195343137254793</v>
          </cell>
          <cell r="AI371">
            <v>0.58039936621244359</v>
          </cell>
          <cell r="AJ371">
            <v>0.49944266417466665</v>
          </cell>
          <cell r="AK371">
            <v>0.85280692401960689</v>
          </cell>
          <cell r="AL371">
            <v>0.53686941374651032</v>
          </cell>
          <cell r="AM371">
            <v>1.1505243601724169</v>
          </cell>
          <cell r="AN371">
            <v>0.88373774509803826</v>
          </cell>
          <cell r="AO371">
            <v>0.55634136139534751</v>
          </cell>
          <cell r="AP371">
            <v>0.84022602473064545</v>
          </cell>
          <cell r="AQ371">
            <v>0.892625</v>
          </cell>
          <cell r="AR371">
            <v>0.56193617447043731</v>
          </cell>
          <cell r="AS371">
            <v>0.47140658498814492</v>
          </cell>
          <cell r="AT371">
            <v>0.85280692401960689</v>
          </cell>
          <cell r="AU371">
            <v>0.53686941374651032</v>
          </cell>
          <cell r="AV371">
            <v>1.2670765777702366</v>
          </cell>
        </row>
        <row r="372">
          <cell r="B372">
            <v>108</v>
          </cell>
          <cell r="C372">
            <v>0.65271082399941294</v>
          </cell>
          <cell r="D372">
            <v>0.95882352941176363</v>
          </cell>
          <cell r="E372">
            <v>0.62583449595237761</v>
          </cell>
          <cell r="F372">
            <v>0.11181182500991398</v>
          </cell>
          <cell r="G372">
            <v>0.96499999999999997</v>
          </cell>
          <cell r="H372">
            <v>0.6298659451594335</v>
          </cell>
          <cell r="I372">
            <v>5.6823833317569926E-2</v>
          </cell>
          <cell r="J372">
            <v>1</v>
          </cell>
          <cell r="K372">
            <v>0.65271082399941294</v>
          </cell>
          <cell r="L372">
            <v>3.5654719932205654E-2</v>
          </cell>
          <cell r="M372">
            <v>0.92500000000000004</v>
          </cell>
          <cell r="N372">
            <v>0.60375751219945695</v>
          </cell>
          <cell r="O372">
            <v>0.10981383805664165</v>
          </cell>
          <cell r="P372">
            <v>0.92526470588235188</v>
          </cell>
          <cell r="Q372">
            <v>0.60393028859404441</v>
          </cell>
          <cell r="R372">
            <v>0.18865030393775242</v>
          </cell>
          <cell r="S372">
            <v>0.95882352941176363</v>
          </cell>
          <cell r="T372">
            <v>0.62583449595237761</v>
          </cell>
          <cell r="U372">
            <v>0.1247358533996822</v>
          </cell>
          <cell r="V372">
            <v>0.8869117647058814</v>
          </cell>
          <cell r="W372">
            <v>0.57889690875594935</v>
          </cell>
          <cell r="X372">
            <v>0.33718243553156335</v>
          </cell>
          <cell r="Y372">
            <v>0.96499999999999997</v>
          </cell>
          <cell r="Z372">
            <v>0.6298659451594335</v>
          </cell>
          <cell r="AA372">
            <v>6.434536536150158E-2</v>
          </cell>
          <cell r="AB372">
            <v>0.892625</v>
          </cell>
          <cell r="AC372">
            <v>0.58262599927247594</v>
          </cell>
          <cell r="AD372">
            <v>0.18426423141472265</v>
          </cell>
          <cell r="AE372">
            <v>0.92500000000000004</v>
          </cell>
          <cell r="AF372">
            <v>0.60375751219945695</v>
          </cell>
          <cell r="AG372">
            <v>0.12363723605664484</v>
          </cell>
          <cell r="AH372">
            <v>0.92526470588235188</v>
          </cell>
          <cell r="AI372">
            <v>0.60393028859404441</v>
          </cell>
          <cell r="AJ372">
            <v>0.20956645842823582</v>
          </cell>
          <cell r="AK372">
            <v>0.85586985294117557</v>
          </cell>
          <cell r="AL372">
            <v>0.5586355169494911</v>
          </cell>
          <cell r="AM372">
            <v>0.53284302142557249</v>
          </cell>
          <cell r="AN372">
            <v>0.8869117647058814</v>
          </cell>
          <cell r="AO372">
            <v>0.57889690875594935</v>
          </cell>
          <cell r="AP372">
            <v>0.37277353425219723</v>
          </cell>
          <cell r="AQ372">
            <v>0.892625</v>
          </cell>
          <cell r="AR372">
            <v>0.58262599927247594</v>
          </cell>
          <cell r="AS372">
            <v>0.20650617199973367</v>
          </cell>
          <cell r="AT372">
            <v>0.85586985294117557</v>
          </cell>
          <cell r="AU372">
            <v>0.5586355169494911</v>
          </cell>
          <cell r="AV372">
            <v>0.58682191829079511</v>
          </cell>
        </row>
        <row r="373">
          <cell r="B373">
            <v>109</v>
          </cell>
          <cell r="C373">
            <v>0.67532418025427621</v>
          </cell>
          <cell r="D373">
            <v>0.96225490196078323</v>
          </cell>
          <cell r="E373">
            <v>0.64983400286232484</v>
          </cell>
          <cell r="F373">
            <v>4.1836127863319014E-2</v>
          </cell>
          <cell r="G373">
            <v>0.96499999999999997</v>
          </cell>
          <cell r="H373">
            <v>0.65168783394537655</v>
          </cell>
          <cell r="I373">
            <v>2.1032435837416638E-2</v>
          </cell>
          <cell r="J373">
            <v>1</v>
          </cell>
          <cell r="K373">
            <v>0.67532418025427621</v>
          </cell>
          <cell r="L373">
            <v>1.238249830578741E-2</v>
          </cell>
          <cell r="M373">
            <v>0.92500000000000004</v>
          </cell>
          <cell r="N373">
            <v>0.62467486673520556</v>
          </cell>
          <cell r="O373">
            <v>4.3512908386489635E-2</v>
          </cell>
          <cell r="P373">
            <v>0.92857598039215583</v>
          </cell>
          <cell r="Q373">
            <v>0.62708981276214348</v>
          </cell>
          <cell r="R373">
            <v>7.4718671437271414E-2</v>
          </cell>
          <cell r="S373">
            <v>0.96225490196078323</v>
          </cell>
          <cell r="T373">
            <v>0.64983400286232484</v>
          </cell>
          <cell r="U373">
            <v>4.6671853460102421E-2</v>
          </cell>
          <cell r="V373">
            <v>0.89008578431372454</v>
          </cell>
          <cell r="W373">
            <v>0.60109645264765055</v>
          </cell>
          <cell r="X373">
            <v>0.14198856591553916</v>
          </cell>
          <cell r="Y373">
            <v>0.96499999999999997</v>
          </cell>
          <cell r="Z373">
            <v>0.65168783394537655</v>
          </cell>
          <cell r="AA373">
            <v>2.3816410991450314E-2</v>
          </cell>
          <cell r="AB373">
            <v>0.892625</v>
          </cell>
          <cell r="AC373">
            <v>0.60281124639947326</v>
          </cell>
          <cell r="AD373">
            <v>7.6907099456545114E-2</v>
          </cell>
          <cell r="AE373">
            <v>0.92500000000000004</v>
          </cell>
          <cell r="AF373">
            <v>0.62467486673520556</v>
          </cell>
          <cell r="AG373">
            <v>4.8990325999867954E-2</v>
          </cell>
          <cell r="AH373">
            <v>0.92857598039215583</v>
          </cell>
          <cell r="AI373">
            <v>0.62708981276214348</v>
          </cell>
          <cell r="AJ373">
            <v>8.3002926710039546E-2</v>
          </cell>
          <cell r="AK373">
            <v>0.85893278186274413</v>
          </cell>
          <cell r="AL373">
            <v>0.58005807680498267</v>
          </cell>
          <cell r="AM373">
            <v>0.23517798469856904</v>
          </cell>
          <cell r="AN373">
            <v>0.89008578431372454</v>
          </cell>
          <cell r="AO373">
            <v>0.60109645264765055</v>
          </cell>
          <cell r="AP373">
            <v>0.15697608760757026</v>
          </cell>
          <cell r="AQ373">
            <v>0.892625</v>
          </cell>
          <cell r="AR373">
            <v>0.60281124639947326</v>
          </cell>
          <cell r="AS373">
            <v>8.6190307182455045E-2</v>
          </cell>
          <cell r="AT373">
            <v>0.85893278186274413</v>
          </cell>
          <cell r="AU373">
            <v>0.58005807680498267</v>
          </cell>
          <cell r="AV373">
            <v>0.25900235260912474</v>
          </cell>
        </row>
        <row r="374">
          <cell r="B374">
            <v>110</v>
          </cell>
          <cell r="C374">
            <v>0.69720480056156875</v>
          </cell>
          <cell r="D374">
            <v>0.96568627450980282</v>
          </cell>
          <cell r="E374">
            <v>0.67328110642465144</v>
          </cell>
          <cell r="F374">
            <v>1.4649589429638378E-2</v>
          </cell>
          <cell r="G374">
            <v>0.96499999999999997</v>
          </cell>
          <cell r="H374">
            <v>0.67280263254191386</v>
          </cell>
          <cell r="I374">
            <v>7.3258532839354769E-3</v>
          </cell>
          <cell r="J374">
            <v>1</v>
          </cell>
          <cell r="K374">
            <v>0.69720480056156875</v>
          </cell>
          <cell r="L374">
            <v>4.0202977879315637E-3</v>
          </cell>
          <cell r="M374">
            <v>0.92500000000000004</v>
          </cell>
          <cell r="N374">
            <v>0.64491444051945113</v>
          </cell>
          <cell r="O374">
            <v>1.6331488138898013E-2</v>
          </cell>
          <cell r="P374">
            <v>0.93188725490195967</v>
          </cell>
          <cell r="Q374">
            <v>0.64971626769978852</v>
          </cell>
          <cell r="R374">
            <v>2.7863353755836765E-2</v>
          </cell>
          <cell r="S374">
            <v>0.96568627450980282</v>
          </cell>
          <cell r="T374">
            <v>0.67328110642465144</v>
          </cell>
          <cell r="U374">
            <v>1.6342896105120217E-2</v>
          </cell>
          <cell r="V374">
            <v>0.89325980392156767</v>
          </cell>
          <cell r="W374">
            <v>0.62278502344280262</v>
          </cell>
          <cell r="X374">
            <v>5.6639742627181466E-2</v>
          </cell>
          <cell r="Y374">
            <v>0.96499999999999997</v>
          </cell>
          <cell r="Z374">
            <v>0.67280263254191386</v>
          </cell>
          <cell r="AA374">
            <v>8.2955457000792009E-3</v>
          </cell>
          <cell r="AB374">
            <v>0.892625</v>
          </cell>
          <cell r="AC374">
            <v>0.6223424351012703</v>
          </cell>
          <cell r="AD374">
            <v>3.0546634976176903E-2</v>
          </cell>
          <cell r="AE374">
            <v>0.92500000000000004</v>
          </cell>
          <cell r="AF374">
            <v>0.64491444051945113</v>
          </cell>
          <cell r="AG374">
            <v>1.8387300634586164E-2</v>
          </cell>
          <cell r="AH374">
            <v>0.93188725490195967</v>
          </cell>
          <cell r="AI374">
            <v>0.64971626769978852</v>
          </cell>
          <cell r="AJ374">
            <v>3.0952636940730929E-2</v>
          </cell>
          <cell r="AK374">
            <v>0.8619957107843127</v>
          </cell>
          <cell r="AL374">
            <v>0.60098754762230444</v>
          </cell>
          <cell r="AM374">
            <v>9.8761095187445441E-2</v>
          </cell>
          <cell r="AN374">
            <v>0.89325980392156767</v>
          </cell>
          <cell r="AO374">
            <v>0.62278502344280262</v>
          </cell>
          <cell r="AP374">
            <v>6.2618318196152961E-2</v>
          </cell>
          <cell r="AQ374">
            <v>0.892625</v>
          </cell>
          <cell r="AR374">
            <v>0.6223424351012703</v>
          </cell>
          <cell r="AS374">
            <v>3.4233820682245848E-2</v>
          </cell>
          <cell r="AT374">
            <v>0.8619957107843127</v>
          </cell>
          <cell r="AU374">
            <v>0.60098754762230444</v>
          </cell>
          <cell r="AV374">
            <v>0.10876594606670986</v>
          </cell>
        </row>
        <row r="375">
          <cell r="B375">
            <v>111</v>
          </cell>
          <cell r="C375">
            <v>0.72307979424187263</v>
          </cell>
          <cell r="D375">
            <v>0.96911764705882242</v>
          </cell>
          <cell r="E375">
            <v>0.7007493888314611</v>
          </cell>
          <cell r="F375">
            <v>4.7862976497845726E-3</v>
          </cell>
          <cell r="G375">
            <v>0.96499999999999997</v>
          </cell>
          <cell r="H375">
            <v>0.69777200144340712</v>
          </cell>
          <cell r="I375">
            <v>2.3969999088878633E-3</v>
          </cell>
          <cell r="J375">
            <v>1</v>
          </cell>
          <cell r="K375">
            <v>0.72307979424187263</v>
          </cell>
          <cell r="L375">
            <v>1.2173268704986219E-3</v>
          </cell>
          <cell r="M375">
            <v>0.92500000000000004</v>
          </cell>
          <cell r="N375">
            <v>0.66884880967373217</v>
          </cell>
          <cell r="O375">
            <v>5.7990756029505488E-3</v>
          </cell>
          <cell r="P375">
            <v>0.93519852941176362</v>
          </cell>
          <cell r="Q375">
            <v>0.67622316022235995</v>
          </cell>
          <cell r="R375">
            <v>9.7600795479956173E-3</v>
          </cell>
          <cell r="S375">
            <v>0.96911764705882242</v>
          </cell>
          <cell r="T375">
            <v>0.7007493888314611</v>
          </cell>
          <cell r="U375">
            <v>5.3395329332817506E-3</v>
          </cell>
          <cell r="V375">
            <v>0.89643382352941081</v>
          </cell>
          <cell r="W375">
            <v>0.64819318466910159</v>
          </cell>
          <cell r="X375">
            <v>2.136535918731795E-2</v>
          </cell>
          <cell r="Y375">
            <v>0.96499999999999997</v>
          </cell>
          <cell r="Z375">
            <v>0.69777200144340712</v>
          </cell>
          <cell r="AA375">
            <v>2.7142807146941605E-3</v>
          </cell>
          <cell r="AB375">
            <v>0.892625</v>
          </cell>
          <cell r="AC375">
            <v>0.64543910133515159</v>
          </cell>
          <cell r="AD375">
            <v>1.1536167780953335E-2</v>
          </cell>
          <cell r="AE375">
            <v>0.92500000000000004</v>
          </cell>
          <cell r="AF375">
            <v>0.66884880967373217</v>
          </cell>
          <cell r="AG375">
            <v>6.5290649331690796E-3</v>
          </cell>
          <cell r="AH375">
            <v>0.93519852941176362</v>
          </cell>
          <cell r="AI375">
            <v>0.67622316022235995</v>
          </cell>
          <cell r="AJ375">
            <v>1.084220519213263E-2</v>
          </cell>
          <cell r="AK375">
            <v>0.86505863970588137</v>
          </cell>
          <cell r="AL375">
            <v>0.62550642320568295</v>
          </cell>
          <cell r="AM375">
            <v>3.9406906790249635E-2</v>
          </cell>
          <cell r="AN375">
            <v>0.89643382352941081</v>
          </cell>
          <cell r="AO375">
            <v>0.64819318466910159</v>
          </cell>
          <cell r="AP375">
            <v>2.3620567430412964E-2</v>
          </cell>
          <cell r="AQ375">
            <v>0.892625</v>
          </cell>
          <cell r="AR375">
            <v>0.64543910133515159</v>
          </cell>
          <cell r="AS375">
            <v>1.2928661356036736E-2</v>
          </cell>
          <cell r="AT375">
            <v>0.86505863970588137</v>
          </cell>
          <cell r="AU375">
            <v>0.62550642320568295</v>
          </cell>
          <cell r="AV375">
            <v>4.3398966875258072E-2</v>
          </cell>
        </row>
        <row r="376">
          <cell r="B376">
            <v>112</v>
          </cell>
          <cell r="C376">
            <v>0.74807653197158119</v>
          </cell>
          <cell r="D376">
            <v>0.97254901960784201</v>
          </cell>
          <cell r="E376">
            <v>0.72754109776059572</v>
          </cell>
          <cell r="F376">
            <v>1.4323024969325748E-3</v>
          </cell>
          <cell r="G376">
            <v>0.96499999999999997</v>
          </cell>
          <cell r="H376">
            <v>0.72189385335257583</v>
          </cell>
          <cell r="I376">
            <v>7.2444048500351437E-4</v>
          </cell>
          <cell r="J376">
            <v>1</v>
          </cell>
          <cell r="K376">
            <v>0.74807653197158119</v>
          </cell>
          <cell r="L376">
            <v>3.3710240745337566E-4</v>
          </cell>
          <cell r="M376">
            <v>0.92500000000000004</v>
          </cell>
          <cell r="N376">
            <v>0.69197079207371259</v>
          </cell>
          <cell r="O376">
            <v>1.9203707887090935E-3</v>
          </cell>
          <cell r="P376">
            <v>0.93850980392156746</v>
          </cell>
          <cell r="Q376">
            <v>0.70207715933897485</v>
          </cell>
          <cell r="R376">
            <v>3.1600877120283983E-3</v>
          </cell>
          <cell r="S376">
            <v>0.97254901960784201</v>
          </cell>
          <cell r="T376">
            <v>0.72754109776059572</v>
          </cell>
          <cell r="U376">
            <v>1.5978584936391052E-3</v>
          </cell>
          <cell r="V376">
            <v>0.89960784313725395</v>
          </cell>
          <cell r="W376">
            <v>0.67297551542855116</v>
          </cell>
          <cell r="X376">
            <v>7.5164789740910795E-3</v>
          </cell>
          <cell r="Y376">
            <v>0.96499999999999997</v>
          </cell>
          <cell r="Z376">
            <v>0.72189385335257583</v>
          </cell>
          <cell r="AA376">
            <v>8.2033162792277464E-4</v>
          </cell>
          <cell r="AB376">
            <v>0.892625</v>
          </cell>
          <cell r="AC376">
            <v>0.66775181435113262</v>
          </cell>
          <cell r="AD376">
            <v>4.0902740155632847E-3</v>
          </cell>
          <cell r="AE376">
            <v>0.92500000000000004</v>
          </cell>
          <cell r="AF376">
            <v>0.69197079207371259</v>
          </cell>
          <cell r="AG376">
            <v>2.1621076243364349E-3</v>
          </cell>
          <cell r="AH376">
            <v>0.93850980392156746</v>
          </cell>
          <cell r="AI376">
            <v>0.70207715933897485</v>
          </cell>
          <cell r="AJ376">
            <v>3.5104549333294234E-3</v>
          </cell>
          <cell r="AK376">
            <v>0.86812156862744994</v>
          </cell>
          <cell r="AL376">
            <v>0.6494213723885518</v>
          </cell>
          <cell r="AM376">
            <v>1.4757633474280846E-2</v>
          </cell>
          <cell r="AN376">
            <v>0.89960784313725395</v>
          </cell>
          <cell r="AO376">
            <v>0.67297551542855116</v>
          </cell>
          <cell r="AP376">
            <v>8.3098766040023281E-3</v>
          </cell>
          <cell r="AQ376">
            <v>0.892625</v>
          </cell>
          <cell r="AR376">
            <v>0.66775181435113262</v>
          </cell>
          <cell r="AS376">
            <v>4.5839977889298826E-3</v>
          </cell>
          <cell r="AT376">
            <v>0.86812156862744994</v>
          </cell>
          <cell r="AU376">
            <v>0.6494213723885518</v>
          </cell>
          <cell r="AV376">
            <v>1.625263433429348E-2</v>
          </cell>
        </row>
        <row r="377">
          <cell r="B377">
            <v>113</v>
          </cell>
          <cell r="C377">
            <v>0.77216082299417976</v>
          </cell>
          <cell r="D377">
            <v>0.97598039215686161</v>
          </cell>
          <cell r="E377">
            <v>0.75361382283402456</v>
          </cell>
          <cell r="F377">
            <v>3.9024356598900704E-4</v>
          </cell>
          <cell r="G377">
            <v>0.96499999999999997</v>
          </cell>
          <cell r="H377">
            <v>0.74513519418938345</v>
          </cell>
          <cell r="I377">
            <v>2.0147135175971846E-4</v>
          </cell>
          <cell r="J377">
            <v>1</v>
          </cell>
          <cell r="K377">
            <v>0.77216082299417976</v>
          </cell>
          <cell r="L377">
            <v>8.4924007566383489E-5</v>
          </cell>
          <cell r="M377">
            <v>0.92500000000000004</v>
          </cell>
          <cell r="N377">
            <v>0.71424876126961634</v>
          </cell>
          <cell r="O377">
            <v>5.9153029297084186E-4</v>
          </cell>
          <cell r="P377">
            <v>0.94182107843137142</v>
          </cell>
          <cell r="Q377">
            <v>0.72723733903483367</v>
          </cell>
          <cell r="R377">
            <v>9.4146230790550004E-4</v>
          </cell>
          <cell r="S377">
            <v>0.97598039215686161</v>
          </cell>
          <cell r="T377">
            <v>0.75361382283402456</v>
          </cell>
          <cell r="U377">
            <v>4.3535077111081874E-4</v>
          </cell>
          <cell r="V377">
            <v>0.90278186274509709</v>
          </cell>
          <cell r="W377">
            <v>0.69709278612147285</v>
          </cell>
          <cell r="X377">
            <v>2.458072662294268E-3</v>
          </cell>
          <cell r="Y377">
            <v>0.96499999999999997</v>
          </cell>
          <cell r="Z377">
            <v>0.74513519418938345</v>
          </cell>
          <cell r="AA377">
            <v>2.2813926801461135E-4</v>
          </cell>
          <cell r="AB377">
            <v>0.892625</v>
          </cell>
          <cell r="AC377">
            <v>0.68925005462517974</v>
          </cell>
          <cell r="AD377">
            <v>1.3589861204776085E-3</v>
          </cell>
          <cell r="AE377">
            <v>0.92500000000000004</v>
          </cell>
          <cell r="AF377">
            <v>0.71424876126961634</v>
          </cell>
          <cell r="AG377">
            <v>6.6599229897573904E-4</v>
          </cell>
          <cell r="AH377">
            <v>0.94182107843137142</v>
          </cell>
          <cell r="AI377">
            <v>0.72723733903483367</v>
          </cell>
          <cell r="AJ377">
            <v>1.0458447057500114E-3</v>
          </cell>
          <cell r="AK377">
            <v>0.87118449754901861</v>
          </cell>
          <cell r="AL377">
            <v>0.67269453860722117</v>
          </cell>
          <cell r="AM377">
            <v>5.1737108902061473E-3</v>
          </cell>
          <cell r="AN377">
            <v>0.90278186274509709</v>
          </cell>
          <cell r="AO377">
            <v>0.69709278612147285</v>
          </cell>
          <cell r="AP377">
            <v>2.7175331132762029E-3</v>
          </cell>
          <cell r="AQ377">
            <v>0.892625</v>
          </cell>
          <cell r="AR377">
            <v>0.68925005462517974</v>
          </cell>
          <cell r="AS377">
            <v>1.5230249483903732E-3</v>
          </cell>
          <cell r="AT377">
            <v>0.87118449754901861</v>
          </cell>
          <cell r="AU377">
            <v>0.67269453860722117</v>
          </cell>
          <cell r="AV377">
            <v>5.6978262399873117E-3</v>
          </cell>
        </row>
        <row r="378">
          <cell r="B378">
            <v>114</v>
          </cell>
          <cell r="C378">
            <v>0.79530076108686509</v>
          </cell>
          <cell r="D378">
            <v>0.9794117647058812</v>
          </cell>
          <cell r="E378">
            <v>0.77892692188801693</v>
          </cell>
          <cell r="F378">
            <v>9.6150620387649516E-5</v>
          </cell>
          <cell r="G378">
            <v>0.96499999999999997</v>
          </cell>
          <cell r="H378">
            <v>0.76746523444882475</v>
          </cell>
          <cell r="I378">
            <v>5.1347956942643062E-5</v>
          </cell>
          <cell r="J378">
            <v>1</v>
          </cell>
          <cell r="K378">
            <v>0.79530076108686509</v>
          </cell>
          <cell r="L378">
            <v>1.9349015991960866E-5</v>
          </cell>
          <cell r="M378">
            <v>0.92500000000000004</v>
          </cell>
          <cell r="N378">
            <v>0.73565320400535028</v>
          </cell>
          <cell r="O378">
            <v>1.6903051396296482E-4</v>
          </cell>
          <cell r="P378">
            <v>0.94513235294117537</v>
          </cell>
          <cell r="Q378">
            <v>0.75166447962193639</v>
          </cell>
          <cell r="R378">
            <v>2.5679576430271095E-4</v>
          </cell>
          <cell r="S378">
            <v>0.9794117647058812</v>
          </cell>
          <cell r="T378">
            <v>0.77892692188801693</v>
          </cell>
          <cell r="U378">
            <v>1.0726441222025421E-4</v>
          </cell>
          <cell r="V378">
            <v>0.90595588235294011</v>
          </cell>
          <cell r="W378">
            <v>0.72050740274641567</v>
          </cell>
          <cell r="X378">
            <v>7.4456794164653051E-4</v>
          </cell>
          <cell r="Y378">
            <v>0.96499999999999997</v>
          </cell>
          <cell r="Z378">
            <v>0.76746523444882475</v>
          </cell>
          <cell r="AA378">
            <v>5.8144670240320124E-5</v>
          </cell>
          <cell r="AB378">
            <v>0.892625</v>
          </cell>
          <cell r="AC378">
            <v>0.70990534186516296</v>
          </cell>
          <cell r="AD378">
            <v>4.2230486270355576E-4</v>
          </cell>
          <cell r="AE378">
            <v>0.92500000000000004</v>
          </cell>
          <cell r="AF378">
            <v>0.73565320400535028</v>
          </cell>
          <cell r="AG378">
            <v>1.9030812441721346E-4</v>
          </cell>
          <cell r="AH378">
            <v>0.94513235294117537</v>
          </cell>
          <cell r="AI378">
            <v>0.75166447962193639</v>
          </cell>
          <cell r="AJ378">
            <v>2.8526738489670448E-4</v>
          </cell>
          <cell r="AK378">
            <v>0.87424742647058729</v>
          </cell>
          <cell r="AL378">
            <v>0.69528964365029122</v>
          </cell>
          <cell r="AM378">
            <v>1.6933838300317676E-3</v>
          </cell>
          <cell r="AN378">
            <v>0.90595588235294011</v>
          </cell>
          <cell r="AO378">
            <v>0.72050740274641567</v>
          </cell>
          <cell r="AP378">
            <v>8.2316038396513451E-4</v>
          </cell>
          <cell r="AQ378">
            <v>0.892625</v>
          </cell>
          <cell r="AR378">
            <v>0.70990534186516296</v>
          </cell>
          <cell r="AS378">
            <v>4.7327991951679691E-4</v>
          </cell>
          <cell r="AT378">
            <v>0.87424742647058729</v>
          </cell>
          <cell r="AU378">
            <v>0.69528964365029122</v>
          </cell>
          <cell r="AV378">
            <v>1.8649296464149292E-3</v>
          </cell>
        </row>
        <row r="379">
          <cell r="B379">
            <v>115</v>
          </cell>
          <cell r="C379">
            <v>0.81746595022654778</v>
          </cell>
          <cell r="D379">
            <v>0.9828431372549008</v>
          </cell>
          <cell r="E379">
            <v>0.80344079911971877</v>
          </cell>
          <cell r="F379">
            <v>2.1256313611474474E-5</v>
          </cell>
          <cell r="G379">
            <v>0.96499999999999997</v>
          </cell>
          <cell r="H379">
            <v>0.78885464196861854</v>
          </cell>
          <cell r="I379">
            <v>1.1940185129189345E-5</v>
          </cell>
          <cell r="J379">
            <v>1</v>
          </cell>
          <cell r="K379">
            <v>0.81746595022654778</v>
          </cell>
          <cell r="L379">
            <v>3.9607288472724653E-6</v>
          </cell>
          <cell r="M379">
            <v>0.92500000000000004</v>
          </cell>
          <cell r="N379">
            <v>0.75615600395955673</v>
          </cell>
          <cell r="O379">
            <v>4.4682674791438652E-5</v>
          </cell>
          <cell r="P379">
            <v>0.94844362745097921</v>
          </cell>
          <cell r="Q379">
            <v>0.77532037115052854</v>
          </cell>
          <cell r="R379">
            <v>6.3771509758996295E-5</v>
          </cell>
          <cell r="S379">
            <v>0.9828431372549008</v>
          </cell>
          <cell r="T379">
            <v>0.80344079911971877</v>
          </cell>
          <cell r="U379">
            <v>2.3713273781404209E-5</v>
          </cell>
          <cell r="V379">
            <v>0.90912990196078325</v>
          </cell>
          <cell r="W379">
            <v>0.74318273918573985</v>
          </cell>
          <cell r="X379">
            <v>2.0810122784254404E-4</v>
          </cell>
          <cell r="Y379">
            <v>0.96499999999999997</v>
          </cell>
          <cell r="Z379">
            <v>0.78885464196861854</v>
          </cell>
          <cell r="AA379">
            <v>1.3520657262383236E-5</v>
          </cell>
          <cell r="AB379">
            <v>0.892625</v>
          </cell>
          <cell r="AC379">
            <v>0.7296905438209722</v>
          </cell>
          <cell r="AD379">
            <v>1.225083847746673E-4</v>
          </cell>
          <cell r="AE379">
            <v>0.92500000000000004</v>
          </cell>
          <cell r="AF379">
            <v>0.75615600395955673</v>
          </cell>
          <cell r="AG379">
            <v>5.0307342941441546E-5</v>
          </cell>
          <cell r="AH379">
            <v>0.94844362745097921</v>
          </cell>
          <cell r="AI379">
            <v>0.77532037115052854</v>
          </cell>
          <cell r="AJ379">
            <v>7.0842024475212476E-5</v>
          </cell>
          <cell r="AK379">
            <v>0.87731035539215585</v>
          </cell>
          <cell r="AL379">
            <v>0.71717134331423904</v>
          </cell>
          <cell r="AM379">
            <v>5.1599159028581463E-4</v>
          </cell>
          <cell r="AN379">
            <v>0.90912990196078325</v>
          </cell>
          <cell r="AO379">
            <v>0.74318273918573985</v>
          </cell>
          <cell r="AP379">
            <v>2.3006723367067317E-4</v>
          </cell>
          <cell r="AQ379">
            <v>0.892625</v>
          </cell>
          <cell r="AR379">
            <v>0.7296905438209722</v>
          </cell>
          <cell r="AS379">
            <v>1.3729597645430839E-4</v>
          </cell>
          <cell r="AT379">
            <v>0.87731035539215585</v>
          </cell>
          <cell r="AU379">
            <v>0.71717134331423904</v>
          </cell>
          <cell r="AV379">
            <v>5.682633771262295E-4</v>
          </cell>
        </row>
        <row r="380">
          <cell r="B380">
            <v>116</v>
          </cell>
          <cell r="C380">
            <v>0.83879610844379449</v>
          </cell>
          <cell r="D380">
            <v>0.9862745098039204</v>
          </cell>
          <cell r="E380">
            <v>0.82728322068083948</v>
          </cell>
          <cell r="F380">
            <v>4.1781240171320677E-6</v>
          </cell>
          <cell r="G380">
            <v>0.96499999999999997</v>
          </cell>
          <cell r="H380">
            <v>0.80943824464826164</v>
          </cell>
          <cell r="I380">
            <v>2.521114664063661E-6</v>
          </cell>
          <cell r="J380">
            <v>1</v>
          </cell>
          <cell r="K380">
            <v>0.83879610844379449</v>
          </cell>
          <cell r="L380">
            <v>7.2296787654718026E-7</v>
          </cell>
          <cell r="M380">
            <v>0.92500000000000004</v>
          </cell>
          <cell r="N380">
            <v>0.77588640031050993</v>
          </cell>
          <cell r="O380">
            <v>1.0895601974919981E-5</v>
          </cell>
          <cell r="P380">
            <v>0.95175490196078316</v>
          </cell>
          <cell r="Q380">
            <v>0.79832830795701004</v>
          </cell>
          <cell r="R380">
            <v>1.4328159143821735E-5</v>
          </cell>
          <cell r="S380">
            <v>0.9862745098039204</v>
          </cell>
          <cell r="T380">
            <v>0.82728322068083948</v>
          </cell>
          <cell r="U380">
            <v>4.6610621447281358E-6</v>
          </cell>
          <cell r="V380">
            <v>0.91230392156862639</v>
          </cell>
          <cell r="W380">
            <v>0.76523697912977651</v>
          </cell>
          <cell r="X380">
            <v>5.3443987306606408E-5</v>
          </cell>
          <cell r="Y380">
            <v>0.96499999999999997</v>
          </cell>
          <cell r="Z380">
            <v>0.80943824464826164</v>
          </cell>
          <cell r="AA380">
            <v>2.8548240184855064E-6</v>
          </cell>
          <cell r="AB380">
            <v>0.892625</v>
          </cell>
          <cell r="AC380">
            <v>0.74873037629964201</v>
          </cell>
          <cell r="AD380">
            <v>3.311517486581141E-5</v>
          </cell>
          <cell r="AE380">
            <v>0.92500000000000004</v>
          </cell>
          <cell r="AF380">
            <v>0.77588640031050993</v>
          </cell>
          <cell r="AG380">
            <v>1.2267143533018094E-5</v>
          </cell>
          <cell r="AH380">
            <v>0.95175490196078316</v>
          </cell>
          <cell r="AI380">
            <v>0.79832830795701004</v>
          </cell>
          <cell r="AJ380">
            <v>1.5916759766035911E-5</v>
          </cell>
          <cell r="AK380">
            <v>0.88037328431372441</v>
          </cell>
          <cell r="AL380">
            <v>0.73845368486023433</v>
          </cell>
          <cell r="AM380">
            <v>1.459372083416865E-4</v>
          </cell>
          <cell r="AN380">
            <v>0.91230392156862639</v>
          </cell>
          <cell r="AO380">
            <v>0.76523697912977651</v>
          </cell>
          <cell r="AP380">
            <v>5.908523675441661E-5</v>
          </cell>
          <cell r="AQ380">
            <v>0.892625</v>
          </cell>
          <cell r="AR380">
            <v>0.74873037629964201</v>
          </cell>
          <cell r="AS380">
            <v>3.711240073093271E-5</v>
          </cell>
          <cell r="AT380">
            <v>0.88037328431372441</v>
          </cell>
          <cell r="AU380">
            <v>0.73845368486023433</v>
          </cell>
          <cell r="AV380">
            <v>1.6072116759632547E-4</v>
          </cell>
        </row>
        <row r="381">
          <cell r="B381">
            <v>117</v>
          </cell>
          <cell r="C381">
            <v>0.8594502417023171</v>
          </cell>
          <cell r="D381">
            <v>0.98970588235293999</v>
          </cell>
          <cell r="E381">
            <v>0.85060295980243927</v>
          </cell>
          <cell r="F381">
            <v>7.2163212383508381E-7</v>
          </cell>
          <cell r="G381">
            <v>0.96499999999999997</v>
          </cell>
          <cell r="H381">
            <v>0.82936948324273596</v>
          </cell>
          <cell r="I381">
            <v>4.8042803582697938E-7</v>
          </cell>
          <cell r="J381">
            <v>1</v>
          </cell>
          <cell r="K381">
            <v>0.8594502417023171</v>
          </cell>
          <cell r="L381">
            <v>1.1654523516953183E-7</v>
          </cell>
          <cell r="M381">
            <v>0.92500000000000004</v>
          </cell>
          <cell r="N381">
            <v>0.79499147357464339</v>
          </cell>
          <cell r="O381">
            <v>2.441852579383234E-6</v>
          </cell>
          <cell r="P381">
            <v>0.95506617647058711</v>
          </cell>
          <cell r="Q381">
            <v>0.82083185620935395</v>
          </cell>
          <cell r="R381">
            <v>2.8895840983957676E-6</v>
          </cell>
          <cell r="S381">
            <v>0.98970588235293999</v>
          </cell>
          <cell r="T381">
            <v>0.85060295980243927</v>
          </cell>
          <cell r="U381">
            <v>8.0504364184390246E-7</v>
          </cell>
          <cell r="V381">
            <v>0.91547794117646952</v>
          </cell>
          <cell r="W381">
            <v>0.78680773781725633</v>
          </cell>
          <cell r="X381">
            <v>1.2546671907448799E-5</v>
          </cell>
          <cell r="Y381">
            <v>0.96499999999999997</v>
          </cell>
          <cell r="Z381">
            <v>0.82936948324273596</v>
          </cell>
          <cell r="AA381">
            <v>5.440202761829017E-7</v>
          </cell>
          <cell r="AB381">
            <v>0.892625</v>
          </cell>
          <cell r="AC381">
            <v>0.76716677199953076</v>
          </cell>
          <cell r="AD381">
            <v>8.320837527303986E-6</v>
          </cell>
          <cell r="AE381">
            <v>0.92500000000000004</v>
          </cell>
          <cell r="AF381">
            <v>0.79499147357464339</v>
          </cell>
          <cell r="AG381">
            <v>2.749233695092334E-6</v>
          </cell>
          <cell r="AH381">
            <v>0.95506617647058711</v>
          </cell>
          <cell r="AI381">
            <v>0.82083185620935395</v>
          </cell>
          <cell r="AJ381">
            <v>3.209959873858247E-6</v>
          </cell>
          <cell r="AK381">
            <v>0.88343621323529309</v>
          </cell>
          <cell r="AL381">
            <v>0.75926946699365239</v>
          </cell>
          <cell r="AM381">
            <v>3.8169339083552374E-5</v>
          </cell>
          <cell r="AN381">
            <v>0.91547794117646952</v>
          </cell>
          <cell r="AO381">
            <v>0.78680773781725633</v>
          </cell>
          <cell r="AP381">
            <v>1.3871028669299202E-5</v>
          </cell>
          <cell r="AQ381">
            <v>0.892625</v>
          </cell>
          <cell r="AR381">
            <v>0.76716677199953076</v>
          </cell>
          <cell r="AS381">
            <v>9.3252189662783533E-6</v>
          </cell>
          <cell r="AT381">
            <v>0.88343621323529309</v>
          </cell>
          <cell r="AU381">
            <v>0.75926946699365239</v>
          </cell>
          <cell r="AV381">
            <v>4.2036029149779638E-5</v>
          </cell>
        </row>
        <row r="382">
          <cell r="B382">
            <v>118</v>
          </cell>
          <cell r="C382">
            <v>0.87942835000211583</v>
          </cell>
          <cell r="D382">
            <v>0.99313725490195959</v>
          </cell>
          <cell r="E382">
            <v>0.87339305740406104</v>
          </cell>
          <cell r="F382">
            <v>1.0780970341244114E-7</v>
          </cell>
          <cell r="G382">
            <v>0.96499999999999997</v>
          </cell>
          <cell r="H382">
            <v>0.84864835775204173</v>
          </cell>
          <cell r="I382">
            <v>8.1975684017834859E-8</v>
          </cell>
          <cell r="J382">
            <v>1</v>
          </cell>
          <cell r="K382">
            <v>0.87942835000211583</v>
          </cell>
          <cell r="L382">
            <v>1.638040463382431E-8</v>
          </cell>
          <cell r="M382">
            <v>0.92500000000000004</v>
          </cell>
          <cell r="N382">
            <v>0.81347122375195724</v>
          </cell>
          <cell r="O382">
            <v>5.006005990473129E-7</v>
          </cell>
          <cell r="P382">
            <v>0.95837745098039095</v>
          </cell>
          <cell r="Q382">
            <v>0.84282430039491885</v>
          </cell>
          <cell r="R382">
            <v>5.1772141923653725E-7</v>
          </cell>
          <cell r="S382">
            <v>0.99313725490195959</v>
          </cell>
          <cell r="T382">
            <v>0.87339305740406104</v>
          </cell>
          <cell r="U382">
            <v>1.2027113732134418E-7</v>
          </cell>
          <cell r="V382">
            <v>0.91865196078431266</v>
          </cell>
          <cell r="W382">
            <v>0.80788857809875647</v>
          </cell>
          <cell r="X382">
            <v>2.6748533668136891E-6</v>
          </cell>
          <cell r="Y382">
            <v>0.96499999999999997</v>
          </cell>
          <cell r="Z382">
            <v>0.84864835775204173</v>
          </cell>
          <cell r="AA382">
            <v>9.2826460851518014E-8</v>
          </cell>
          <cell r="AB382">
            <v>0.892625</v>
          </cell>
          <cell r="AC382">
            <v>0.78499973092063868</v>
          </cell>
          <cell r="AD382">
            <v>1.9373674611496295E-6</v>
          </cell>
          <cell r="AE382">
            <v>0.92500000000000004</v>
          </cell>
          <cell r="AF382">
            <v>0.81347122375195724</v>
          </cell>
          <cell r="AG382">
            <v>5.636163486298176E-7</v>
          </cell>
          <cell r="AH382">
            <v>0.95837745098039095</v>
          </cell>
          <cell r="AI382">
            <v>0.84282430039491885</v>
          </cell>
          <cell r="AJ382">
            <v>5.7512255224163846E-7</v>
          </cell>
          <cell r="AK382">
            <v>0.88649914215686165</v>
          </cell>
          <cell r="AL382">
            <v>0.77961247786529997</v>
          </cell>
          <cell r="AM382">
            <v>9.1885253420835785E-6</v>
          </cell>
          <cell r="AN382">
            <v>0.91865196078431266</v>
          </cell>
          <cell r="AO382">
            <v>0.80788857809875647</v>
          </cell>
          <cell r="AP382">
            <v>2.9571959808095895E-6</v>
          </cell>
          <cell r="AQ382">
            <v>0.892625</v>
          </cell>
          <cell r="AR382">
            <v>0.78499973092063868</v>
          </cell>
          <cell r="AS382">
            <v>2.1712208337297881E-6</v>
          </cell>
          <cell r="AT382">
            <v>0.88649914215686165</v>
          </cell>
          <cell r="AU382">
            <v>0.77961247786529997</v>
          </cell>
          <cell r="AV382">
            <v>1.0119355702696817E-5</v>
          </cell>
        </row>
        <row r="383">
          <cell r="B383">
            <v>119</v>
          </cell>
          <cell r="C383">
            <v>0.89873043334319069</v>
          </cell>
          <cell r="D383">
            <v>0.99656862745097918</v>
          </cell>
          <cell r="E383">
            <v>0.89564655440524732</v>
          </cell>
          <cell r="F383">
            <v>1.3649456931224141E-8</v>
          </cell>
          <cell r="G383">
            <v>0.96499999999999997</v>
          </cell>
          <cell r="H383">
            <v>0.86727486817617894</v>
          </cell>
          <cell r="I383">
            <v>1.2407154400499013E-8</v>
          </cell>
          <cell r="J383">
            <v>1</v>
          </cell>
          <cell r="K383">
            <v>0.89873043334319069</v>
          </cell>
          <cell r="L383">
            <v>1.9750124143331848E-9</v>
          </cell>
          <cell r="M383">
            <v>0.92500000000000004</v>
          </cell>
          <cell r="N383">
            <v>0.83132565084245147</v>
          </cell>
          <cell r="O383">
            <v>9.3376417129332394E-8</v>
          </cell>
          <cell r="P383">
            <v>0.96168872549019491</v>
          </cell>
          <cell r="Q383">
            <v>0.86429892500106364</v>
          </cell>
          <cell r="R383">
            <v>8.1373226269038267E-8</v>
          </cell>
          <cell r="S383">
            <v>0.99656862745097918</v>
          </cell>
          <cell r="T383">
            <v>0.89564655440524732</v>
          </cell>
          <cell r="U383">
            <v>1.5227160978791714E-8</v>
          </cell>
          <cell r="V383">
            <v>0.9218259803921558</v>
          </cell>
          <cell r="W383">
            <v>0.82847306282485378</v>
          </cell>
          <cell r="X383">
            <v>5.1386988367590633E-7</v>
          </cell>
          <cell r="Y383">
            <v>0.96499999999999997</v>
          </cell>
          <cell r="Z383">
            <v>0.86727486817617894</v>
          </cell>
          <cell r="AA383">
            <v>1.4049437293943059E-8</v>
          </cell>
          <cell r="AB383">
            <v>0.892625</v>
          </cell>
          <cell r="AC383">
            <v>0.80222925306296555</v>
          </cell>
          <cell r="AD383">
            <v>4.1653452545276943E-7</v>
          </cell>
          <cell r="AE383">
            <v>0.92500000000000004</v>
          </cell>
          <cell r="AF383">
            <v>0.83132565084245147</v>
          </cell>
          <cell r="AG383">
            <v>1.051306677833101E-7</v>
          </cell>
          <cell r="AH383">
            <v>0.96168872549019491</v>
          </cell>
          <cell r="AI383">
            <v>0.86429892500106364</v>
          </cell>
          <cell r="AJ383">
            <v>9.0395289507239353E-8</v>
          </cell>
          <cell r="AK383">
            <v>0.88956207107843033</v>
          </cell>
          <cell r="AL383">
            <v>0.79947650562598394</v>
          </cell>
          <cell r="AM383">
            <v>2.0250363322136968E-6</v>
          </cell>
          <cell r="AN383">
            <v>0.9218259803921558</v>
          </cell>
          <cell r="AO383">
            <v>0.82847306282485378</v>
          </cell>
          <cell r="AP383">
            <v>5.6811112471397267E-7</v>
          </cell>
          <cell r="AQ383">
            <v>0.892625</v>
          </cell>
          <cell r="AR383">
            <v>0.80222925306296555</v>
          </cell>
          <cell r="AS383">
            <v>4.6681306348261966E-7</v>
          </cell>
          <cell r="AT383">
            <v>0.88956207107843033</v>
          </cell>
          <cell r="AU383">
            <v>0.79947650562598394</v>
          </cell>
          <cell r="AV383">
            <v>2.2301797289169979E-6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1.4243678612704182E-9</v>
          </cell>
          <cell r="G384">
            <v>1</v>
          </cell>
          <cell r="H384">
            <v>1</v>
          </cell>
          <cell r="I384">
            <v>1.6467412033647331E-9</v>
          </cell>
          <cell r="J384">
            <v>1</v>
          </cell>
          <cell r="K384">
            <v>1</v>
          </cell>
          <cell r="L384">
            <v>2.0000865134134034E-10</v>
          </cell>
          <cell r="M384">
            <v>1</v>
          </cell>
          <cell r="N384">
            <v>1</v>
          </cell>
          <cell r="O384">
            <v>1.5750206385953909E-8</v>
          </cell>
          <cell r="P384">
            <v>1</v>
          </cell>
          <cell r="Q384">
            <v>1</v>
          </cell>
          <cell r="R384">
            <v>1.1042434280840179E-8</v>
          </cell>
          <cell r="S384">
            <v>1</v>
          </cell>
          <cell r="T384">
            <v>1</v>
          </cell>
          <cell r="U384">
            <v>1.5890067147628821E-9</v>
          </cell>
          <cell r="V384">
            <v>1</v>
          </cell>
          <cell r="W384">
            <v>1</v>
          </cell>
          <cell r="X384">
            <v>8.8142527253476888E-8</v>
          </cell>
          <cell r="Y384">
            <v>1</v>
          </cell>
          <cell r="Z384">
            <v>1</v>
          </cell>
          <cell r="AA384">
            <v>1.8647134168891005E-9</v>
          </cell>
          <cell r="AB384">
            <v>1</v>
          </cell>
          <cell r="AC384">
            <v>1</v>
          </cell>
          <cell r="AD384">
            <v>8.2378344223857403E-8</v>
          </cell>
          <cell r="AE384">
            <v>1</v>
          </cell>
          <cell r="AF384">
            <v>1</v>
          </cell>
          <cell r="AG384">
            <v>1.7732846964848286E-8</v>
          </cell>
          <cell r="AH384">
            <v>1</v>
          </cell>
          <cell r="AI384">
            <v>1</v>
          </cell>
          <cell r="AJ384">
            <v>1.2266737960972452E-8</v>
          </cell>
          <cell r="AK384">
            <v>1</v>
          </cell>
          <cell r="AL384">
            <v>1</v>
          </cell>
          <cell r="AM384">
            <v>4.0606736156983135E-7</v>
          </cell>
          <cell r="AN384">
            <v>1</v>
          </cell>
          <cell r="AO384">
            <v>1</v>
          </cell>
          <cell r="AP384">
            <v>9.744636119731525E-8</v>
          </cell>
          <cell r="AQ384">
            <v>1</v>
          </cell>
          <cell r="AR384">
            <v>1</v>
          </cell>
          <cell r="AS384">
            <v>9.2321968244922966E-8</v>
          </cell>
          <cell r="AT384">
            <v>1</v>
          </cell>
          <cell r="AU384">
            <v>1</v>
          </cell>
          <cell r="AV384">
            <v>4.472034323245323E-7</v>
          </cell>
        </row>
        <row r="392">
          <cell r="B392" t="str">
            <v>Age</v>
          </cell>
          <cell r="C392"/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4.6302330779828774E-4</v>
          </cell>
          <cell r="D411">
            <v>0.65343137254901962</v>
          </cell>
          <cell r="E411">
            <v>3.0255395553682236E-4</v>
          </cell>
          <cell r="F411">
            <v>9932.2552672583315</v>
          </cell>
          <cell r="G411">
            <v>0.96499999999999997</v>
          </cell>
          <cell r="H411">
            <v>4.4681749202534767E-4</v>
          </cell>
          <cell r="I411">
            <v>9931.0779148889396</v>
          </cell>
          <cell r="J411">
            <v>0.9</v>
          </cell>
          <cell r="K411">
            <v>4.1672097701845896E-4</v>
          </cell>
          <cell r="L411">
            <v>9931.3208606159569</v>
          </cell>
          <cell r="M411">
            <v>0.92500000000000004</v>
          </cell>
          <cell r="N411">
            <v>4.2829655971341618E-4</v>
          </cell>
          <cell r="O411">
            <v>9931.2274199517196</v>
          </cell>
          <cell r="P411">
            <v>0.63056127450980393</v>
          </cell>
          <cell r="Q411">
            <v>2.9196456709303353E-4</v>
          </cell>
          <cell r="R411">
            <v>9932.3402982627886</v>
          </cell>
          <cell r="S411">
            <v>0.58808823529411769</v>
          </cell>
          <cell r="T411">
            <v>2.7229855998314013E-4</v>
          </cell>
          <cell r="U411">
            <v>9932.4982129853488</v>
          </cell>
          <cell r="V411">
            <v>0.6044240196078432</v>
          </cell>
          <cell r="W411">
            <v>2.7986240887156071E-4</v>
          </cell>
          <cell r="X411">
            <v>9932.437476553594</v>
          </cell>
          <cell r="Y411">
            <v>0.86849999999999994</v>
          </cell>
          <cell r="Z411">
            <v>4.0213574282281289E-4</v>
          </cell>
          <cell r="AA411">
            <v>9931.4385958528965</v>
          </cell>
          <cell r="AB411">
            <v>0.892625</v>
          </cell>
          <cell r="AC411">
            <v>4.133061801234466E-4</v>
          </cell>
          <cell r="AD411">
            <v>9931.3484256119064</v>
          </cell>
          <cell r="AE411">
            <v>0.83250000000000002</v>
          </cell>
          <cell r="AF411">
            <v>3.8546690374207456E-4</v>
          </cell>
          <cell r="AG411">
            <v>9931.5731504093983</v>
          </cell>
          <cell r="AH411">
            <v>0.5675051470588236</v>
          </cell>
          <cell r="AI411">
            <v>2.6276811038373023E-4</v>
          </cell>
          <cell r="AJ411">
            <v>9932.5747408893603</v>
          </cell>
          <cell r="AK411">
            <v>0.58326917892156871</v>
          </cell>
          <cell r="AL411">
            <v>2.7006722456105609E-4</v>
          </cell>
          <cell r="AM411">
            <v>9932.5161302327178</v>
          </cell>
          <cell r="AN411">
            <v>0.54398161764705888</v>
          </cell>
          <cell r="AO411">
            <v>2.518761679844046E-4</v>
          </cell>
          <cell r="AP411">
            <v>9932.662201351086</v>
          </cell>
          <cell r="AQ411">
            <v>0.80336249999999998</v>
          </cell>
          <cell r="AR411">
            <v>3.7197556211110194E-4</v>
          </cell>
          <cell r="AS411">
            <v>9931.6820555035665</v>
          </cell>
          <cell r="AT411">
            <v>0.52494226102941188</v>
          </cell>
          <cell r="AU411">
            <v>2.4306050210495049E-4</v>
          </cell>
          <cell r="AV411">
            <v>9932.7329896622959</v>
          </cell>
        </row>
        <row r="412">
          <cell r="B412">
            <v>20</v>
          </cell>
          <cell r="C412">
            <v>5.4507999321139037E-4</v>
          </cell>
          <cell r="D412">
            <v>0.65686274509803921</v>
          </cell>
          <cell r="E412">
            <v>3.5804274063885448E-4</v>
          </cell>
          <cell r="F412">
            <v>9929.2502241398215</v>
          </cell>
          <cell r="G412">
            <v>0.96499999999999997</v>
          </cell>
          <cell r="H412">
            <v>5.2600219344899166E-4</v>
          </cell>
          <cell r="I412">
            <v>9926.6405355619008</v>
          </cell>
          <cell r="J412">
            <v>0.9</v>
          </cell>
          <cell r="K412">
            <v>4.9057199389025133E-4</v>
          </cell>
          <cell r="L412">
            <v>9927.1822708838372</v>
          </cell>
          <cell r="M412">
            <v>0.92500000000000004</v>
          </cell>
          <cell r="N412">
            <v>5.0419899372053617E-4</v>
          </cell>
          <cell r="O412">
            <v>9926.9739094140223</v>
          </cell>
          <cell r="P412">
            <v>0.63387254901960777</v>
          </cell>
          <cell r="Q412">
            <v>3.4551124471649452E-4</v>
          </cell>
          <cell r="R412">
            <v>9929.4404068273852</v>
          </cell>
          <cell r="S412">
            <v>0.5911764705882353</v>
          </cell>
          <cell r="T412">
            <v>3.2223846657496901E-4</v>
          </cell>
          <cell r="U412">
            <v>9929.7936080249183</v>
          </cell>
          <cell r="V412">
            <v>0.60759803921568634</v>
          </cell>
          <cell r="W412">
            <v>3.3118953509094043E-4</v>
          </cell>
          <cell r="X412">
            <v>9929.6577606754399</v>
          </cell>
          <cell r="Y412">
            <v>0.86849999999999994</v>
          </cell>
          <cell r="Z412">
            <v>4.734019741040925E-4</v>
          </cell>
          <cell r="AA412">
            <v>9927.4448094158543</v>
          </cell>
          <cell r="AB412">
            <v>0.892625</v>
          </cell>
          <cell r="AC412">
            <v>4.8655202894031733E-4</v>
          </cell>
          <cell r="AD412">
            <v>9927.2437379306411</v>
          </cell>
          <cell r="AE412">
            <v>0.83250000000000002</v>
          </cell>
          <cell r="AF412">
            <v>4.537790943484825E-4</v>
          </cell>
          <cell r="AG412">
            <v>9927.7448576578226</v>
          </cell>
          <cell r="AH412">
            <v>0.57048529411764703</v>
          </cell>
          <cell r="AI412">
            <v>3.109601202448451E-4</v>
          </cell>
          <cell r="AJ412">
            <v>9929.9647769934509</v>
          </cell>
          <cell r="AK412">
            <v>0.58633210784313716</v>
          </cell>
          <cell r="AL412">
            <v>3.1959790136275741E-4</v>
          </cell>
          <cell r="AM412">
            <v>9929.8336831685192</v>
          </cell>
          <cell r="AN412">
            <v>0.54683823529411768</v>
          </cell>
          <cell r="AO412">
            <v>2.9807058158184637E-4</v>
          </cell>
          <cell r="AP412">
            <v>9930.1604004579258</v>
          </cell>
          <cell r="AQ412">
            <v>0.80336249999999998</v>
          </cell>
          <cell r="AR412">
            <v>4.3789682604628558E-4</v>
          </cell>
          <cell r="AS412">
            <v>9927.9877124882623</v>
          </cell>
          <cell r="AT412">
            <v>0.52769889705882356</v>
          </cell>
          <cell r="AU412">
            <v>2.8763811122648175E-4</v>
          </cell>
          <cell r="AV412">
            <v>9930.3187345945535</v>
          </cell>
        </row>
        <row r="413">
          <cell r="B413">
            <v>21</v>
          </cell>
          <cell r="C413">
            <v>6.3450124721295734E-4</v>
          </cell>
          <cell r="D413">
            <v>0.66029411764705881</v>
          </cell>
          <cell r="E413">
            <v>4.1895744117443799E-4</v>
          </cell>
          <cell r="F413">
            <v>9925.6951281770816</v>
          </cell>
          <cell r="G413">
            <v>0.96499999999999997</v>
          </cell>
          <cell r="H413">
            <v>6.1229370356050378E-4</v>
          </cell>
          <cell r="I413">
            <v>9921.4191008666148</v>
          </cell>
          <cell r="J413">
            <v>0.9</v>
          </cell>
          <cell r="K413">
            <v>5.7105112249166161E-4</v>
          </cell>
          <cell r="L413">
            <v>9922.3122732834981</v>
          </cell>
          <cell r="M413">
            <v>0.92500000000000004</v>
          </cell>
          <cell r="N413">
            <v>5.8691365367198557E-4</v>
          </cell>
          <cell r="O413">
            <v>9921.9687391582047</v>
          </cell>
          <cell r="P413">
            <v>0.63718382352941172</v>
          </cell>
          <cell r="Q413">
            <v>4.0429393073333265E-4</v>
          </cell>
          <cell r="R413">
            <v>9926.0096735130846</v>
          </cell>
          <cell r="S413">
            <v>0.59426470588235292</v>
          </cell>
          <cell r="T413">
            <v>3.770616970569942E-4</v>
          </cell>
          <cell r="U413">
            <v>9926.5938465592626</v>
          </cell>
          <cell r="V413">
            <v>0.61077205882352947</v>
          </cell>
          <cell r="W413">
            <v>3.875356330863552E-4</v>
          </cell>
          <cell r="X413">
            <v>9926.3691619380697</v>
          </cell>
          <cell r="Y413">
            <v>0.86849999999999994</v>
          </cell>
          <cell r="Z413">
            <v>5.5106433320445338E-4</v>
          </cell>
          <cell r="AA413">
            <v>9922.7451374452685</v>
          </cell>
          <cell r="AB413">
            <v>0.892625</v>
          </cell>
          <cell r="AC413">
            <v>5.6637167579346608E-4</v>
          </cell>
          <cell r="AD413">
            <v>9922.4136173481656</v>
          </cell>
          <cell r="AE413">
            <v>0.83250000000000002</v>
          </cell>
          <cell r="AF413">
            <v>5.2822228830478701E-4</v>
          </cell>
          <cell r="AG413">
            <v>9923.2398545873912</v>
          </cell>
          <cell r="AH413">
            <v>0.57346544117647058</v>
          </cell>
          <cell r="AI413">
            <v>3.6386453765999941E-4</v>
          </cell>
          <cell r="AJ413">
            <v>9926.8769539523691</v>
          </cell>
          <cell r="AK413">
            <v>0.58939503676470584</v>
          </cell>
          <cell r="AL413">
            <v>3.7397188592833272E-4</v>
          </cell>
          <cell r="AM413">
            <v>9926.6601291624975</v>
          </cell>
          <cell r="AN413">
            <v>0.54969485294117648</v>
          </cell>
          <cell r="AO413">
            <v>3.4878206977771964E-4</v>
          </cell>
          <cell r="AP413">
            <v>9927.2005117721601</v>
          </cell>
          <cell r="AQ413">
            <v>0.80336249999999998</v>
          </cell>
          <cell r="AR413">
            <v>5.0973450821411941E-4</v>
          </cell>
          <cell r="AS413">
            <v>9923.640278179937</v>
          </cell>
          <cell r="AT413">
            <v>0.53045553308823534</v>
          </cell>
          <cell r="AU413">
            <v>3.3657469733549948E-4</v>
          </cell>
          <cell r="AV413">
            <v>9927.4623964698585</v>
          </cell>
        </row>
        <row r="414">
          <cell r="B414">
            <v>22</v>
          </cell>
          <cell r="C414">
            <v>7.1493281298725948E-4</v>
          </cell>
          <cell r="D414">
            <v>0.6637254901960784</v>
          </cell>
          <cell r="E414">
            <v>4.7451913175723003E-4</v>
          </cell>
          <cell r="F414">
            <v>9921.5366843443026</v>
          </cell>
          <cell r="G414">
            <v>0.96499999999999997</v>
          </cell>
          <cell r="H414">
            <v>6.8991016453270534E-4</v>
          </cell>
          <cell r="I414">
            <v>9915.3442784207691</v>
          </cell>
          <cell r="J414">
            <v>0.9</v>
          </cell>
          <cell r="K414">
            <v>6.4343953168853358E-4</v>
          </cell>
          <cell r="L414">
            <v>9916.6461257221272</v>
          </cell>
          <cell r="M414">
            <v>0.92500000000000004</v>
          </cell>
          <cell r="N414">
            <v>6.6131285201321503E-4</v>
          </cell>
          <cell r="O414">
            <v>9916.1454002338851</v>
          </cell>
          <cell r="P414">
            <v>0.64049509803921567</v>
          </cell>
          <cell r="Q414">
            <v>4.5791096214572698E-4</v>
          </cell>
          <cell r="R414">
            <v>9921.9966480456824</v>
          </cell>
          <cell r="S414">
            <v>0.59735294117647053</v>
          </cell>
          <cell r="T414">
            <v>4.27067218581507E-4</v>
          </cell>
          <cell r="U414">
            <v>9922.850908237484</v>
          </cell>
          <cell r="V414">
            <v>0.6139460784313725</v>
          </cell>
          <cell r="W414">
            <v>4.389301968754378E-4</v>
          </cell>
          <cell r="X414">
            <v>9922.5223401806488</v>
          </cell>
          <cell r="Y414">
            <v>0.86849999999999994</v>
          </cell>
          <cell r="Z414">
            <v>6.2091914807943483E-4</v>
          </cell>
          <cell r="AA414">
            <v>9917.2770665125445</v>
          </cell>
          <cell r="AB414">
            <v>0.892625</v>
          </cell>
          <cell r="AC414">
            <v>6.3816690219275249E-4</v>
          </cell>
          <cell r="AD414">
            <v>9916.7938433197924</v>
          </cell>
          <cell r="AE414">
            <v>0.83250000000000002</v>
          </cell>
          <cell r="AF414">
            <v>5.951815668118935E-4</v>
          </cell>
          <cell r="AG414">
            <v>9917.998178124004</v>
          </cell>
          <cell r="AH414">
            <v>0.57644558823529413</v>
          </cell>
          <cell r="AI414">
            <v>4.1211986593115433E-4</v>
          </cell>
          <cell r="AJ414">
            <v>9923.2649154591109</v>
          </cell>
          <cell r="AK414">
            <v>0.59245796568627451</v>
          </cell>
          <cell r="AL414">
            <v>4.2356763998479749E-4</v>
          </cell>
          <cell r="AM414">
            <v>9922.9478373530255</v>
          </cell>
          <cell r="AN414">
            <v>0.55255147058823528</v>
          </cell>
          <cell r="AO414">
            <v>3.9503717718789402E-4</v>
          </cell>
          <cell r="AP414">
            <v>9923.7380822305659</v>
          </cell>
          <cell r="AQ414">
            <v>0.80336249999999998</v>
          </cell>
          <cell r="AR414">
            <v>5.7435021197347724E-4</v>
          </cell>
          <cell r="AS414">
            <v>9918.5818562830445</v>
          </cell>
          <cell r="AT414">
            <v>0.53321216911764713</v>
          </cell>
          <cell r="AU414">
            <v>3.8121087598631782E-4</v>
          </cell>
          <cell r="AV414">
            <v>9924.1210638184566</v>
          </cell>
        </row>
        <row r="415">
          <cell r="B415">
            <v>23</v>
          </cell>
          <cell r="C415">
            <v>7.9235795567644005E-4</v>
          </cell>
          <cell r="D415">
            <v>0.667156862745098</v>
          </cell>
          <cell r="E415">
            <v>5.2862704788021319E-4</v>
          </cell>
          <cell r="F415">
            <v>9916.8287253711496</v>
          </cell>
          <cell r="G415">
            <v>0.96499999999999997</v>
          </cell>
          <cell r="H415">
            <v>7.6462542722776467E-4</v>
          </cell>
          <cell r="I415">
            <v>9908.5035816182462</v>
          </cell>
          <cell r="J415">
            <v>0.9</v>
          </cell>
          <cell r="K415">
            <v>7.1312216010879607E-4</v>
          </cell>
          <cell r="L415">
            <v>9910.265363583072</v>
          </cell>
          <cell r="M415">
            <v>0.92500000000000004</v>
          </cell>
          <cell r="N415">
            <v>7.3293110900070704E-4</v>
          </cell>
          <cell r="O415">
            <v>9909.5877258382789</v>
          </cell>
          <cell r="P415">
            <v>0.64380637254901951</v>
          </cell>
          <cell r="Q415">
            <v>5.1012510120440569E-4</v>
          </cell>
          <cell r="R415">
            <v>9917.4532570141691</v>
          </cell>
          <cell r="S415">
            <v>0.60044117647058826</v>
          </cell>
          <cell r="T415">
            <v>4.7576434309219191E-4</v>
          </cell>
          <cell r="U415">
            <v>9918.6131838997044</v>
          </cell>
          <cell r="V415">
            <v>0.61712009803921564</v>
          </cell>
          <cell r="W415">
            <v>4.8898001928919716E-4</v>
          </cell>
          <cell r="X415">
            <v>9918.1670454963714</v>
          </cell>
          <cell r="Y415">
            <v>0.86849999999999994</v>
          </cell>
          <cell r="Z415">
            <v>6.8816288450498811E-4</v>
          </cell>
          <cell r="AA415">
            <v>9911.119239285139</v>
          </cell>
          <cell r="AB415">
            <v>0.892625</v>
          </cell>
          <cell r="AC415">
            <v>7.0727852018568228E-4</v>
          </cell>
          <cell r="AD415">
            <v>9910.4652737131164</v>
          </cell>
          <cell r="AE415">
            <v>0.83250000000000002</v>
          </cell>
          <cell r="AF415">
            <v>6.5963799810063635E-4</v>
          </cell>
          <cell r="AG415">
            <v>9912.0951684287102</v>
          </cell>
          <cell r="AH415">
            <v>0.57942573529411756</v>
          </cell>
          <cell r="AI415">
            <v>4.591125910839651E-4</v>
          </cell>
          <cell r="AJ415">
            <v>9919.1753408525528</v>
          </cell>
          <cell r="AK415">
            <v>0.59552089460784308</v>
          </cell>
          <cell r="AL415">
            <v>4.7186571861407522E-4</v>
          </cell>
          <cell r="AM415">
            <v>9918.7447977558659</v>
          </cell>
          <cell r="AN415">
            <v>0.5554080882352942</v>
          </cell>
          <cell r="AO415">
            <v>4.4008201736027756E-4</v>
          </cell>
          <cell r="AP415">
            <v>9919.8178367514101</v>
          </cell>
          <cell r="AQ415">
            <v>0.80336249999999998</v>
          </cell>
          <cell r="AR415">
            <v>6.3655066816711403E-4</v>
          </cell>
          <cell r="AS415">
            <v>9912.8851166914119</v>
          </cell>
          <cell r="AT415">
            <v>0.5359688051470588</v>
          </cell>
          <cell r="AU415">
            <v>4.2467914675266776E-4</v>
          </cell>
          <cell r="AV415">
            <v>9920.3378809343249</v>
          </cell>
        </row>
        <row r="416">
          <cell r="B416">
            <v>24</v>
          </cell>
          <cell r="C416">
            <v>8.460265562273534E-4</v>
          </cell>
          <cell r="D416">
            <v>0.6705882352941176</v>
          </cell>
          <cell r="E416">
            <v>5.6733545535246047E-4</v>
          </cell>
          <cell r="F416">
            <v>9911.586421477723</v>
          </cell>
          <cell r="G416">
            <v>0.96499999999999997</v>
          </cell>
          <cell r="H416">
            <v>8.1641562675939603E-4</v>
          </cell>
          <cell r="I416">
            <v>9900.9272878339634</v>
          </cell>
          <cell r="J416">
            <v>0.9</v>
          </cell>
          <cell r="K416">
            <v>7.6142390060461812E-4</v>
          </cell>
          <cell r="L416">
            <v>9903.1981337397428</v>
          </cell>
          <cell r="M416">
            <v>0.92500000000000004</v>
          </cell>
          <cell r="N416">
            <v>7.8257456451030197E-4</v>
          </cell>
          <cell r="O416">
            <v>9902.3246807166397</v>
          </cell>
          <cell r="P416">
            <v>0.64711764705882346</v>
          </cell>
          <cell r="Q416">
            <v>5.4747871441512429E-4</v>
          </cell>
          <cell r="R416">
            <v>9912.3941151677445</v>
          </cell>
          <cell r="S416">
            <v>0.60352941176470587</v>
          </cell>
          <cell r="T416">
            <v>5.1060190981721447E-4</v>
          </cell>
          <cell r="U416">
            <v>9913.8942614138814</v>
          </cell>
          <cell r="V416">
            <v>0.62029411764705877</v>
          </cell>
          <cell r="W416">
            <v>5.2478529620102589E-4</v>
          </cell>
          <cell r="X416">
            <v>9913.3172599831505</v>
          </cell>
          <cell r="Y416">
            <v>0.86849999999999994</v>
          </cell>
          <cell r="Z416">
            <v>7.3477406408345642E-4</v>
          </cell>
          <cell r="AA416">
            <v>9904.2987748807591</v>
          </cell>
          <cell r="AB416">
            <v>0.892625</v>
          </cell>
          <cell r="AC416">
            <v>7.5518445475244132E-4</v>
          </cell>
          <cell r="AD416">
            <v>9903.4558144999719</v>
          </cell>
          <cell r="AE416">
            <v>0.83250000000000002</v>
          </cell>
          <cell r="AF416">
            <v>7.0431710805927169E-4</v>
          </cell>
          <cell r="AG416">
            <v>9905.5567738148256</v>
          </cell>
          <cell r="AH416">
            <v>0.58240588235294111</v>
          </cell>
          <cell r="AI416">
            <v>4.9273084297361185E-4</v>
          </cell>
          <cell r="AJ416">
            <v>9914.6213225603969</v>
          </cell>
          <cell r="AK416">
            <v>0.59858382352941175</v>
          </cell>
          <cell r="AL416">
            <v>5.0641781083399001E-4</v>
          </cell>
          <cell r="AM416">
            <v>9914.0644821141232</v>
          </cell>
          <cell r="AN416">
            <v>0.558264705882353</v>
          </cell>
          <cell r="AO416">
            <v>4.7230676658092344E-4</v>
          </cell>
          <cell r="AP416">
            <v>9915.4523033059668</v>
          </cell>
          <cell r="AQ416">
            <v>0.80336249999999998</v>
          </cell>
          <cell r="AR416">
            <v>6.7966600927719717E-4</v>
          </cell>
          <cell r="AS416">
            <v>9906.5750630469174</v>
          </cell>
          <cell r="AT416">
            <v>0.53872544117647059</v>
          </cell>
          <cell r="AU416">
            <v>4.5577602975059106E-4</v>
          </cell>
          <cell r="AV416">
            <v>9916.1249203075513</v>
          </cell>
        </row>
        <row r="417">
          <cell r="B417">
            <v>25</v>
          </cell>
          <cell r="C417">
            <v>9.0124931160046517E-4</v>
          </cell>
          <cell r="D417">
            <v>0.67401960784313719</v>
          </cell>
          <cell r="E417">
            <v>6.0745970757384291E-4</v>
          </cell>
          <cell r="F417">
            <v>9905.9632270820293</v>
          </cell>
          <cell r="G417">
            <v>0.96499999999999997</v>
          </cell>
          <cell r="H417">
            <v>8.6970558569444891E-4</v>
          </cell>
          <cell r="I417">
            <v>9892.8440160767677</v>
          </cell>
          <cell r="J417">
            <v>0.9</v>
          </cell>
          <cell r="K417">
            <v>8.1112438044041862E-4</v>
          </cell>
          <cell r="L417">
            <v>9895.6576019882905</v>
          </cell>
          <cell r="M417">
            <v>0.92500000000000004</v>
          </cell>
          <cell r="N417">
            <v>8.3365561323043029E-4</v>
          </cell>
          <cell r="O417">
            <v>9894.5753732919893</v>
          </cell>
          <cell r="P417">
            <v>0.65042892156862742</v>
          </cell>
          <cell r="Q417">
            <v>5.8619861780875838E-4</v>
          </cell>
          <cell r="R417">
            <v>9906.9672903807968</v>
          </cell>
          <cell r="S417">
            <v>0.60661764705882348</v>
          </cell>
          <cell r="T417">
            <v>5.4671373681645864E-4</v>
          </cell>
          <cell r="U417">
            <v>9908.8322080702783</v>
          </cell>
          <cell r="V417">
            <v>0.62346813725490191</v>
          </cell>
          <cell r="W417">
            <v>5.6190022950580471E-4</v>
          </cell>
          <cell r="X417">
            <v>9908.1148968485359</v>
          </cell>
          <cell r="Y417">
            <v>0.86849999999999994</v>
          </cell>
          <cell r="Z417">
            <v>7.8273502712500396E-4</v>
          </cell>
          <cell r="AA417">
            <v>9897.0213530180426</v>
          </cell>
          <cell r="AB417">
            <v>0.892625</v>
          </cell>
          <cell r="AC417">
            <v>8.0447766676736523E-4</v>
          </cell>
          <cell r="AD417">
            <v>9895.9768786205332</v>
          </cell>
          <cell r="AE417">
            <v>0.83250000000000002</v>
          </cell>
          <cell r="AF417">
            <v>7.5029005190738727E-4</v>
          </cell>
          <cell r="AG417">
            <v>9898.5801207141758</v>
          </cell>
          <cell r="AH417">
            <v>0.58538602941176465</v>
          </cell>
          <cell r="AI417">
            <v>5.2757875602788256E-4</v>
          </cell>
          <cell r="AJ417">
            <v>9909.736082838368</v>
          </cell>
          <cell r="AK417">
            <v>0.60164675245098043</v>
          </cell>
          <cell r="AL417">
            <v>5.4223372147310157E-4</v>
          </cell>
          <cell r="AM417">
            <v>9909.0438232826236</v>
          </cell>
          <cell r="AN417">
            <v>0.5611213235294118</v>
          </cell>
          <cell r="AO417">
            <v>5.0571020655522424E-4</v>
          </cell>
          <cell r="AP417">
            <v>9910.769168089404</v>
          </cell>
          <cell r="AQ417">
            <v>0.80336249999999998</v>
          </cell>
          <cell r="AR417">
            <v>7.2402990009062872E-4</v>
          </cell>
          <cell r="AS417">
            <v>9899.8419007082121</v>
          </cell>
          <cell r="AT417">
            <v>0.54148207720588237</v>
          </cell>
          <cell r="AU417">
            <v>4.8801034932579142E-4</v>
          </cell>
          <cell r="AV417">
            <v>9911.605388260863</v>
          </cell>
        </row>
        <row r="418">
          <cell r="B418">
            <v>26</v>
          </cell>
          <cell r="C418">
            <v>9.7040117213925334E-4</v>
          </cell>
          <cell r="D418">
            <v>0.67745098039215679</v>
          </cell>
          <cell r="E418">
            <v>6.5739922543943527E-4</v>
          </cell>
          <cell r="F418">
            <v>9899.945753556869</v>
          </cell>
          <cell r="G418">
            <v>0.96499999999999997</v>
          </cell>
          <cell r="H418">
            <v>9.3643713111437948E-4</v>
          </cell>
          <cell r="I418">
            <v>9884.2401543775813</v>
          </cell>
          <cell r="J418">
            <v>0.9</v>
          </cell>
          <cell r="K418">
            <v>8.7336105492532797E-4</v>
          </cell>
          <cell r="L418">
            <v>9887.6309928468272</v>
          </cell>
          <cell r="M418">
            <v>0.92500000000000004</v>
          </cell>
          <cell r="N418">
            <v>8.976210842288094E-4</v>
          </cell>
          <cell r="O418">
            <v>9886.3267049915121</v>
          </cell>
          <cell r="P418">
            <v>0.65374019607843126</v>
          </cell>
          <cell r="Q418">
            <v>6.34390252549055E-4</v>
          </cell>
          <cell r="R418">
            <v>9901.1598398484985</v>
          </cell>
          <cell r="S418">
            <v>0.6097058823529411</v>
          </cell>
          <cell r="T418">
            <v>5.916593028954917E-4</v>
          </cell>
          <cell r="U418">
            <v>9903.4149133863175</v>
          </cell>
          <cell r="V418">
            <v>0.62664215686274505</v>
          </cell>
          <cell r="W418">
            <v>6.080942835314777E-4</v>
          </cell>
          <cell r="X418">
            <v>9902.5475248140265</v>
          </cell>
          <cell r="Y418">
            <v>0.86849999999999994</v>
          </cell>
          <cell r="Z418">
            <v>8.427934180029415E-4</v>
          </cell>
          <cell r="AA418">
            <v>9889.2746077408319</v>
          </cell>
          <cell r="AB418">
            <v>0.892625</v>
          </cell>
          <cell r="AC418">
            <v>8.6620434628080099E-4</v>
          </cell>
          <cell r="AD418">
            <v>9888.015786230837</v>
          </cell>
          <cell r="AE418">
            <v>0.83250000000000002</v>
          </cell>
          <cell r="AF418">
            <v>8.0785897580592841E-4</v>
          </cell>
          <cell r="AG418">
            <v>9891.1533145215963</v>
          </cell>
          <cell r="AH418">
            <v>0.5883661764705882</v>
          </cell>
          <cell r="AI418">
            <v>5.7095122729414953E-4</v>
          </cell>
          <cell r="AJ418">
            <v>9904.5079166032192</v>
          </cell>
          <cell r="AK418">
            <v>0.60470968137254899</v>
          </cell>
          <cell r="AL418">
            <v>5.8681098360787592E-4</v>
          </cell>
          <cell r="AM418">
            <v>9903.6708055740855</v>
          </cell>
          <cell r="AN418">
            <v>0.56397794117647049</v>
          </cell>
          <cell r="AO418">
            <v>5.4728485517832983E-4</v>
          </cell>
          <cell r="AP418">
            <v>9905.7571909662893</v>
          </cell>
          <cell r="AQ418">
            <v>0.80336249999999998</v>
          </cell>
          <cell r="AR418">
            <v>7.795839116527209E-4</v>
          </cell>
          <cell r="AS418">
            <v>9892.6741191659294</v>
          </cell>
          <cell r="AT418">
            <v>0.54423871323529416</v>
          </cell>
          <cell r="AU418">
            <v>5.2812988524708843E-4</v>
          </cell>
          <cell r="AV418">
            <v>9906.7684222529588</v>
          </cell>
        </row>
        <row r="419">
          <cell r="B419">
            <v>27</v>
          </cell>
          <cell r="C419">
            <v>9.9201015907459094E-4</v>
          </cell>
          <cell r="D419">
            <v>0.68088235294117638</v>
          </cell>
          <cell r="E419">
            <v>6.7544221125225815E-4</v>
          </cell>
          <cell r="F419">
            <v>9893.4375368865894</v>
          </cell>
          <cell r="G419">
            <v>0.96499999999999997</v>
          </cell>
          <cell r="H419">
            <v>9.5728980350698019E-4</v>
          </cell>
          <cell r="I419">
            <v>9874.9841848841716</v>
          </cell>
          <cell r="J419">
            <v>0.9</v>
          </cell>
          <cell r="K419">
            <v>8.9280914316713185E-4</v>
          </cell>
          <cell r="L419">
            <v>9878.9955210122025</v>
          </cell>
          <cell r="M419">
            <v>0.92500000000000004</v>
          </cell>
          <cell r="N419">
            <v>9.1760939714399662E-4</v>
          </cell>
          <cell r="O419">
            <v>9877.4525296955362</v>
          </cell>
          <cell r="P419">
            <v>0.65705147058823521</v>
          </cell>
          <cell r="Q419">
            <v>6.5180173385842913E-4</v>
          </cell>
          <cell r="R419">
            <v>9894.8786405571682</v>
          </cell>
          <cell r="S419">
            <v>0.61279411764705871</v>
          </cell>
          <cell r="T419">
            <v>6.0789799012703227E-4</v>
          </cell>
          <cell r="U419">
            <v>9897.5554658223791</v>
          </cell>
          <cell r="V419">
            <v>0.62981617647058818</v>
          </cell>
          <cell r="W419">
            <v>6.2478404540833885E-4</v>
          </cell>
          <cell r="X419">
            <v>9896.5258422717889</v>
          </cell>
          <cell r="Y419">
            <v>0.86849999999999994</v>
          </cell>
          <cell r="Z419">
            <v>8.6156082315628222E-4</v>
          </cell>
          <cell r="AA419">
            <v>9880.9399921926033</v>
          </cell>
          <cell r="AB419">
            <v>0.892625</v>
          </cell>
          <cell r="AC419">
            <v>8.8549306824395671E-4</v>
          </cell>
          <cell r="AD419">
            <v>9879.4507439807112</v>
          </cell>
          <cell r="AE419">
            <v>0.83250000000000002</v>
          </cell>
          <cell r="AF419">
            <v>8.2584845742959693E-4</v>
          </cell>
          <cell r="AG419">
            <v>9883.1626575353876</v>
          </cell>
          <cell r="AH419">
            <v>0.59134632352941174</v>
          </cell>
          <cell r="AI419">
            <v>5.8662156047258626E-4</v>
          </cell>
          <cell r="AJ419">
            <v>9898.8529256524907</v>
          </cell>
          <cell r="AK419">
            <v>0.60777261029411755</v>
          </cell>
          <cell r="AL419">
            <v>6.0291660381904695E-4</v>
          </cell>
          <cell r="AM419">
            <v>9897.859222767338</v>
          </cell>
          <cell r="AN419">
            <v>0.56683455882352929</v>
          </cell>
          <cell r="AO419">
            <v>5.6230564086750482E-4</v>
          </cell>
          <cell r="AP419">
            <v>9900.335920076599</v>
          </cell>
          <cell r="AQ419">
            <v>0.80336249999999998</v>
          </cell>
          <cell r="AR419">
            <v>7.9694376141956102E-4</v>
          </cell>
          <cell r="AS419">
            <v>9884.961949579405</v>
          </cell>
          <cell r="AT419">
            <v>0.54699534926470594</v>
          </cell>
          <cell r="AU419">
            <v>5.4262494343714233E-4</v>
          </cell>
          <cell r="AV419">
            <v>9901.5363617829444</v>
          </cell>
        </row>
        <row r="420">
          <cell r="B420">
            <v>28</v>
          </cell>
          <cell r="C420">
            <v>1.0176717906537102E-3</v>
          </cell>
          <cell r="D420">
            <v>0.68431372549019598</v>
          </cell>
          <cell r="E420">
            <v>6.9640677438851924E-4</v>
          </cell>
          <cell r="F420">
            <v>9886.7550915597894</v>
          </cell>
          <cell r="G420">
            <v>0.96499999999999997</v>
          </cell>
          <cell r="H420">
            <v>9.8205327798083029E-4</v>
          </cell>
          <cell r="I420">
            <v>9865.5309632141889</v>
          </cell>
          <cell r="J420">
            <v>0.9</v>
          </cell>
          <cell r="K420">
            <v>9.1590461158833915E-4</v>
          </cell>
          <cell r="L420">
            <v>9870.1754634857352</v>
          </cell>
          <cell r="M420">
            <v>0.92500000000000004</v>
          </cell>
          <cell r="N420">
            <v>9.4134640635468202E-4</v>
          </cell>
          <cell r="O420">
            <v>9868.3888864344444</v>
          </cell>
          <cell r="P420">
            <v>0.66036274509803905</v>
          </cell>
          <cell r="Q420">
            <v>6.7203253728492101E-4</v>
          </cell>
          <cell r="R420">
            <v>9888.4291415029329</v>
          </cell>
          <cell r="S420">
            <v>0.61588235294117644</v>
          </cell>
          <cell r="T420">
            <v>6.2676609694966732E-4</v>
          </cell>
          <cell r="U420">
            <v>9891.5387617475353</v>
          </cell>
          <cell r="V420">
            <v>0.63299019607843132</v>
          </cell>
          <cell r="W420">
            <v>6.4417626630938036E-4</v>
          </cell>
          <cell r="X420">
            <v>9890.3426508205666</v>
          </cell>
          <cell r="Y420">
            <v>0.86849999999999994</v>
          </cell>
          <cell r="Z420">
            <v>8.8384795018274726E-4</v>
          </cell>
          <cell r="AA420">
            <v>9872.4269613993729</v>
          </cell>
          <cell r="AB420">
            <v>0.892625</v>
          </cell>
          <cell r="AC420">
            <v>9.0839928213226802E-4</v>
          </cell>
          <cell r="AD420">
            <v>9870.7025588288598</v>
          </cell>
          <cell r="AE420">
            <v>0.83250000000000002</v>
          </cell>
          <cell r="AF420">
            <v>8.4721176571921379E-4</v>
          </cell>
          <cell r="AG420">
            <v>9875.0006629001364</v>
          </cell>
          <cell r="AH420">
            <v>0.59432647058823518</v>
          </cell>
          <cell r="AI420">
            <v>6.0482928355642897E-4</v>
          </cell>
          <cell r="AJ420">
            <v>9893.0460451023555</v>
          </cell>
          <cell r="AK420">
            <v>0.61083553921568612</v>
          </cell>
          <cell r="AL420">
            <v>6.2163009698855192E-4</v>
          </cell>
          <cell r="AM420">
            <v>9891.8916390996674</v>
          </cell>
          <cell r="AN420">
            <v>0.5696911764705882</v>
          </cell>
          <cell r="AO420">
            <v>5.7975863967844226E-4</v>
          </cell>
          <cell r="AP420">
            <v>9894.7689053422564</v>
          </cell>
          <cell r="AQ420">
            <v>0.80336249999999998</v>
          </cell>
          <cell r="AR420">
            <v>8.1755935391904125E-4</v>
          </cell>
          <cell r="AS420">
            <v>9877.0841908218172</v>
          </cell>
          <cell r="AT420">
            <v>0.54975198529411762</v>
          </cell>
          <cell r="AU420">
            <v>5.5946708728969686E-4</v>
          </cell>
          <cell r="AV420">
            <v>9896.1635411746902</v>
          </cell>
        </row>
        <row r="421">
          <cell r="B421">
            <v>29</v>
          </cell>
          <cell r="C421">
            <v>1.0453705998528732E-3</v>
          </cell>
          <cell r="D421">
            <v>0.68774509803921557</v>
          </cell>
          <cell r="E421">
            <v>7.1894850568312793E-4</v>
          </cell>
          <cell r="F421">
            <v>9879.8698883373072</v>
          </cell>
          <cell r="G421">
            <v>0.96499999999999997</v>
          </cell>
          <cell r="H421">
            <v>1.0087826288580227E-3</v>
          </cell>
          <cell r="I421">
            <v>9855.8424861927433</v>
          </cell>
          <cell r="J421">
            <v>0.9</v>
          </cell>
          <cell r="K421">
            <v>9.4083353986758593E-4</v>
          </cell>
          <cell r="L421">
            <v>9861.1353242615423</v>
          </cell>
          <cell r="M421">
            <v>0.92500000000000004</v>
          </cell>
          <cell r="N421">
            <v>9.6696780486390773E-4</v>
          </cell>
          <cell r="O421">
            <v>9859.0993140196897</v>
          </cell>
          <cell r="P421">
            <v>0.663674019607843</v>
          </cell>
          <cell r="Q421">
            <v>6.9378530798421835E-4</v>
          </cell>
          <cell r="R421">
            <v>9881.7837953772068</v>
          </cell>
          <cell r="S421">
            <v>0.61897058823529405</v>
          </cell>
          <cell r="T421">
            <v>6.4705365511481512E-4</v>
          </cell>
          <cell r="U421">
            <v>9885.3390806050083</v>
          </cell>
          <cell r="V421">
            <v>0.63616421568627446</v>
          </cell>
          <cell r="W421">
            <v>6.650273677568933E-4</v>
          </cell>
          <cell r="X421">
            <v>9883.9715268192394</v>
          </cell>
          <cell r="Y421">
            <v>0.86849999999999994</v>
          </cell>
          <cell r="Z421">
            <v>9.0790436597222037E-4</v>
          </cell>
          <cell r="AA421">
            <v>9863.7012370662123</v>
          </cell>
          <cell r="AB421">
            <v>0.892625</v>
          </cell>
          <cell r="AC421">
            <v>9.33123931693671E-4</v>
          </cell>
          <cell r="AD421">
            <v>9861.7360197102789</v>
          </cell>
          <cell r="AE421">
            <v>0.83250000000000002</v>
          </cell>
          <cell r="AF421">
            <v>8.7027102437751698E-4</v>
          </cell>
          <cell r="AG421">
            <v>9866.6344461520421</v>
          </cell>
          <cell r="AH421">
            <v>0.59730661764705872</v>
          </cell>
          <cell r="AI421">
            <v>6.2440677718579661E-4</v>
          </cell>
          <cell r="AJ421">
            <v>9887.0624411507051</v>
          </cell>
          <cell r="AK421">
            <v>0.61389846813725479</v>
          </cell>
          <cell r="AL421">
            <v>6.4175140988540207E-4</v>
          </cell>
          <cell r="AM421">
            <v>9885.7425415406542</v>
          </cell>
          <cell r="AN421">
            <v>0.572547794117647</v>
          </cell>
          <cell r="AO421">
            <v>5.9852463098120404E-4</v>
          </cell>
          <cell r="AP421">
            <v>9889.0323275817627</v>
          </cell>
          <cell r="AQ421">
            <v>0.80336249999999998</v>
          </cell>
          <cell r="AR421">
            <v>8.398115385243038E-4</v>
          </cell>
          <cell r="AS421">
            <v>9869.0090882521654</v>
          </cell>
          <cell r="AT421">
            <v>0.55250862132352929</v>
          </cell>
          <cell r="AU421">
            <v>5.7757626889686181E-4</v>
          </cell>
          <cell r="AV421">
            <v>9890.626963382967</v>
          </cell>
        </row>
        <row r="422">
          <cell r="B422">
            <v>30</v>
          </cell>
          <cell r="C422">
            <v>1.0812072642340579E-3</v>
          </cell>
          <cell r="D422">
            <v>0.69117647058823517</v>
          </cell>
          <cell r="E422">
            <v>7.4730502086765751E-4</v>
          </cell>
          <cell r="F422">
            <v>9872.7667706447428</v>
          </cell>
          <cell r="G422">
            <v>0.96499999999999997</v>
          </cell>
          <cell r="H422">
            <v>1.0433650099858657E-3</v>
          </cell>
          <cell r="I422">
            <v>9845.9000834999115</v>
          </cell>
          <cell r="J422">
            <v>0.91</v>
          </cell>
          <cell r="K422">
            <v>9.838986104529926E-4</v>
          </cell>
          <cell r="L422">
            <v>9851.8576374073036</v>
          </cell>
          <cell r="M422">
            <v>0.92500000000000004</v>
          </cell>
          <cell r="N422">
            <v>1.0001167194165035E-3</v>
          </cell>
          <cell r="O422">
            <v>9849.5658823980757</v>
          </cell>
          <cell r="P422">
            <v>0.66698529411764695</v>
          </cell>
          <cell r="Q422">
            <v>7.2114934513728955E-4</v>
          </cell>
          <cell r="R422">
            <v>9874.927958963297</v>
          </cell>
          <cell r="S422">
            <v>0.62897058823529406</v>
          </cell>
          <cell r="T422">
            <v>6.8004756898956838E-4</v>
          </cell>
          <cell r="U422">
            <v>9878.9427358208522</v>
          </cell>
          <cell r="V422">
            <v>0.6393382352941176</v>
          </cell>
          <cell r="W422">
            <v>6.9125714430258325E-4</v>
          </cell>
          <cell r="X422">
            <v>9877.3984152517751</v>
          </cell>
          <cell r="Y422">
            <v>0.87814999999999999</v>
          </cell>
          <cell r="Z422">
            <v>9.4946215908713787E-4</v>
          </cell>
          <cell r="AA422">
            <v>9854.7459396484337</v>
          </cell>
          <cell r="AB422">
            <v>0.892625</v>
          </cell>
          <cell r="AC422">
            <v>9.6511263423692585E-4</v>
          </cell>
          <cell r="AD422">
            <v>9852.5337978222415</v>
          </cell>
          <cell r="AE422">
            <v>0.84175000000000011</v>
          </cell>
          <cell r="AF422">
            <v>9.1010621466901828E-4</v>
          </cell>
          <cell r="AG422">
            <v>9858.0478000854309</v>
          </cell>
          <cell r="AH422">
            <v>0.60695661764705877</v>
          </cell>
          <cell r="AI422">
            <v>6.5624590407493348E-4</v>
          </cell>
          <cell r="AJ422">
            <v>9880.8888923559916</v>
          </cell>
          <cell r="AK422">
            <v>0.61696139705882347</v>
          </cell>
          <cell r="AL422">
            <v>6.670631442519928E-4</v>
          </cell>
          <cell r="AM422">
            <v>9879.3983523268562</v>
          </cell>
          <cell r="AN422">
            <v>0.58179779411764698</v>
          </cell>
          <cell r="AO422">
            <v>6.2904400131535076E-4</v>
          </cell>
          <cell r="AP422">
            <v>9883.1134981571358</v>
          </cell>
          <cell r="AQ422">
            <v>0.81228875</v>
          </cell>
          <cell r="AR422">
            <v>8.7825249715560254E-4</v>
          </cell>
          <cell r="AS422">
            <v>9860.7209805460498</v>
          </cell>
          <cell r="AT422">
            <v>0.56143487132352943</v>
          </cell>
          <cell r="AU422">
            <v>6.0702746126931354E-4</v>
          </cell>
          <cell r="AV422">
            <v>9884.9143719644053</v>
          </cell>
        </row>
        <row r="423">
          <cell r="B423">
            <v>31</v>
          </cell>
          <cell r="C423">
            <v>1.1346328368012578E-3</v>
          </cell>
          <cell r="D423">
            <v>0.69460784313725477</v>
          </cell>
          <cell r="E423">
            <v>7.8812486752322651E-4</v>
          </cell>
          <cell r="F423">
            <v>9865.3888024671851</v>
          </cell>
          <cell r="G423">
            <v>0.96499999999999997</v>
          </cell>
          <cell r="H423">
            <v>1.0949206875132138E-3</v>
          </cell>
          <cell r="I423">
            <v>9835.62721586097</v>
          </cell>
          <cell r="J423">
            <v>0.91</v>
          </cell>
          <cell r="K423">
            <v>1.0325158814891446E-3</v>
          </cell>
          <cell r="L423">
            <v>9842.1644083674782</v>
          </cell>
          <cell r="M423">
            <v>0.92500000000000004</v>
          </cell>
          <cell r="N423">
            <v>1.0495353740411636E-3</v>
          </cell>
          <cell r="O423">
            <v>9839.7151668800961</v>
          </cell>
          <cell r="P423">
            <v>0.6702965686274508</v>
          </cell>
          <cell r="Q423">
            <v>7.6054049715991348E-4</v>
          </cell>
          <cell r="R423">
            <v>9867.806661132412</v>
          </cell>
          <cell r="S423">
            <v>0.6320931372549019</v>
          </cell>
          <cell r="T423">
            <v>7.1719362944613614E-4</v>
          </cell>
          <cell r="U423">
            <v>9872.2245848291695</v>
          </cell>
          <cell r="V423">
            <v>0.64251225490196073</v>
          </cell>
          <cell r="W423">
            <v>7.2901550245898464E-4</v>
          </cell>
          <cell r="X423">
            <v>9870.5705930301083</v>
          </cell>
          <cell r="Y423">
            <v>0.87814999999999999</v>
          </cell>
          <cell r="Z423">
            <v>9.9637782563702457E-4</v>
          </cell>
          <cell r="AA423">
            <v>9845.3892312913213</v>
          </cell>
          <cell r="AB423">
            <v>0.892625</v>
          </cell>
          <cell r="AC423">
            <v>1.0128016359497228E-3</v>
          </cell>
          <cell r="AD423">
            <v>9843.024992974717</v>
          </cell>
          <cell r="AE423">
            <v>0.84175000000000011</v>
          </cell>
          <cell r="AF423">
            <v>9.5507719037745895E-4</v>
          </cell>
          <cell r="AG423">
            <v>9849.0759295180687</v>
          </cell>
          <cell r="AH423">
            <v>0.60996987745098019</v>
          </cell>
          <cell r="AI423">
            <v>6.9209185241552124E-4</v>
          </cell>
          <cell r="AJ423">
            <v>9874.4045994917633</v>
          </cell>
          <cell r="AK423">
            <v>0.62002432598039203</v>
          </cell>
          <cell r="AL423">
            <v>7.0349995987292009E-4</v>
          </cell>
          <cell r="AM423">
            <v>9872.8081697986345</v>
          </cell>
          <cell r="AN423">
            <v>0.58468615196078433</v>
          </cell>
          <cell r="AO423">
            <v>6.6340410723767602E-4</v>
          </cell>
          <cell r="AP423">
            <v>9876.8965848968019</v>
          </cell>
          <cell r="AQ423">
            <v>0.81228875</v>
          </cell>
          <cell r="AR423">
            <v>9.2164948871424775E-4</v>
          </cell>
          <cell r="AS423">
            <v>9852.0607777211317</v>
          </cell>
          <cell r="AT423">
            <v>0.5642221366421567</v>
          </cell>
          <cell r="AU423">
            <v>6.4018496348435721E-4</v>
          </cell>
          <cell r="AV423">
            <v>9878.9139574883284</v>
          </cell>
        </row>
        <row r="424">
          <cell r="B424">
            <v>32</v>
          </cell>
          <cell r="C424">
            <v>1.1989007497523923E-3</v>
          </cell>
          <cell r="D424">
            <v>0.69803921568627436</v>
          </cell>
          <cell r="E424">
            <v>8.3687973904284613E-4</v>
          </cell>
          <cell r="F424">
            <v>9857.613644224175</v>
          </cell>
          <cell r="G424">
            <v>0.96499999999999997</v>
          </cell>
          <cell r="H424">
            <v>1.1569392235110585E-3</v>
          </cell>
          <cell r="I424">
            <v>9824.8579841476549</v>
          </cell>
          <cell r="J424">
            <v>0.91</v>
          </cell>
          <cell r="K424">
            <v>1.0909996822746769E-3</v>
          </cell>
          <cell r="L424">
            <v>9832.0022173076122</v>
          </cell>
          <cell r="M424">
            <v>0.92500000000000004</v>
          </cell>
          <cell r="N424">
            <v>1.1089831935209629E-3</v>
          </cell>
          <cell r="O424">
            <v>9829.3880377419664</v>
          </cell>
          <cell r="P424">
            <v>0.67360784313725475</v>
          </cell>
          <cell r="Q424">
            <v>8.075889481763465E-4</v>
          </cell>
          <cell r="R424">
            <v>9860.3017945484771</v>
          </cell>
          <cell r="S424">
            <v>0.63521568627450964</v>
          </cell>
          <cell r="T424">
            <v>7.6156056252898996E-4</v>
          </cell>
          <cell r="U424">
            <v>9865.144288248468</v>
          </cell>
          <cell r="V424">
            <v>0.64568627450980387</v>
          </cell>
          <cell r="W424">
            <v>7.741137586146328E-4</v>
          </cell>
          <cell r="X424">
            <v>9863.3747940496742</v>
          </cell>
          <cell r="Y424">
            <v>0.87814999999999999</v>
          </cell>
          <cell r="Z424">
            <v>1.0528146933950632E-3</v>
          </cell>
          <cell r="AA424">
            <v>9835.5795037764965</v>
          </cell>
          <cell r="AB424">
            <v>0.892625</v>
          </cell>
          <cell r="AC424">
            <v>1.0701687817477291E-3</v>
          </cell>
          <cell r="AD424">
            <v>9833.055961159138</v>
          </cell>
          <cell r="AE424">
            <v>0.84175000000000011</v>
          </cell>
          <cell r="AF424">
            <v>1.0091747061040763E-3</v>
          </cell>
          <cell r="AG424">
            <v>9839.6693017514899</v>
          </cell>
          <cell r="AH424">
            <v>0.61298313725490183</v>
          </cell>
          <cell r="AI424">
            <v>7.349059428404754E-4</v>
          </cell>
          <cell r="AJ424">
            <v>9867.5706045210009</v>
          </cell>
          <cell r="AK424">
            <v>0.62308725490196071</v>
          </cell>
          <cell r="AL424">
            <v>7.4701977706312069E-4</v>
          </cell>
          <cell r="AM424">
            <v>9865.862649647348</v>
          </cell>
          <cell r="AN424">
            <v>0.58757450980392145</v>
          </cell>
          <cell r="AO424">
            <v>7.0444352033931582E-4</v>
          </cell>
          <cell r="AP424">
            <v>9870.3442111356198</v>
          </cell>
          <cell r="AQ424">
            <v>0.81228875</v>
          </cell>
          <cell r="AR424">
            <v>9.7385359139043348E-4</v>
          </cell>
          <cell r="AS424">
            <v>9842.9806309425639</v>
          </cell>
          <cell r="AT424">
            <v>0.5670094019607842</v>
          </cell>
          <cell r="AU424">
            <v>6.797879971274397E-4</v>
          </cell>
          <cell r="AV424">
            <v>9872.5896253171886</v>
          </cell>
        </row>
        <row r="425">
          <cell r="B425">
            <v>33</v>
          </cell>
          <cell r="C425">
            <v>1.2630592051138174E-3</v>
          </cell>
          <cell r="D425">
            <v>0.70147058823529396</v>
          </cell>
          <cell r="E425">
            <v>8.8599888358719227E-4</v>
          </cell>
          <cell r="F425">
            <v>9849.364007090011</v>
          </cell>
          <cell r="G425">
            <v>0.96499999999999997</v>
          </cell>
          <cell r="H425">
            <v>1.2188521329348338E-3</v>
          </cell>
          <cell r="I425">
            <v>9813.4912205803685</v>
          </cell>
          <cell r="J425">
            <v>0.91</v>
          </cell>
          <cell r="K425">
            <v>1.1493838766535739E-3</v>
          </cell>
          <cell r="L425">
            <v>9821.2755060124055</v>
          </cell>
          <cell r="M425">
            <v>0.92500000000000004</v>
          </cell>
          <cell r="N425">
            <v>1.1683297647302811E-3</v>
          </cell>
          <cell r="O425">
            <v>9818.4874116055144</v>
          </cell>
          <cell r="P425">
            <v>0.6769191176470587</v>
          </cell>
          <cell r="Q425">
            <v>8.5498892266164055E-4</v>
          </cell>
          <cell r="R425">
            <v>9852.3387237935167</v>
          </cell>
          <cell r="S425">
            <v>0.63833823529411748</v>
          </cell>
          <cell r="T425">
            <v>8.06258984064345E-4</v>
          </cell>
          <cell r="U425">
            <v>9857.6313834148805</v>
          </cell>
          <cell r="V425">
            <v>0.6488602941176469</v>
          </cell>
          <cell r="W425">
            <v>8.195489673181529E-4</v>
          </cell>
          <cell r="X425">
            <v>9855.7394199152277</v>
          </cell>
          <cell r="Y425">
            <v>0.87814999999999999</v>
          </cell>
          <cell r="Z425">
            <v>1.1091554409706987E-3</v>
          </cell>
          <cell r="AA425">
            <v>9825.2244611568658</v>
          </cell>
          <cell r="AB425">
            <v>0.892625</v>
          </cell>
          <cell r="AC425">
            <v>1.1274382229647213E-3</v>
          </cell>
          <cell r="AD425">
            <v>9822.5329316403277</v>
          </cell>
          <cell r="AE425">
            <v>0.84175000000000011</v>
          </cell>
          <cell r="AF425">
            <v>1.063180085904556E-3</v>
          </cell>
          <cell r="AG425">
            <v>9829.7393563757341</v>
          </cell>
          <cell r="AH425">
            <v>0.61599639705882347</v>
          </cell>
          <cell r="AI425">
            <v>7.78039919622093E-4</v>
          </cell>
          <cell r="AJ425">
            <v>9860.3188682423406</v>
          </cell>
          <cell r="AK425">
            <v>0.62615018382352927</v>
          </cell>
          <cell r="AL425">
            <v>7.9086475346201756E-4</v>
          </cell>
          <cell r="AM425">
            <v>9858.4926551302724</v>
          </cell>
          <cell r="AN425">
            <v>0.59046286764705869</v>
          </cell>
          <cell r="AO425">
            <v>7.4578956025951907E-4</v>
          </cell>
          <cell r="AP425">
            <v>9863.3911111125672</v>
          </cell>
          <cell r="AQ425">
            <v>0.81228875</v>
          </cell>
          <cell r="AR425">
            <v>1.0259687828978964E-3</v>
          </cell>
          <cell r="AS425">
            <v>9833.3950089051341</v>
          </cell>
          <cell r="AT425">
            <v>0.56979666727941169</v>
          </cell>
          <cell r="AU425">
            <v>7.1968692565043606E-4</v>
          </cell>
          <cell r="AV425">
            <v>9865.8783573893325</v>
          </cell>
        </row>
        <row r="426">
          <cell r="B426">
            <v>34</v>
          </cell>
          <cell r="C426">
            <v>1.3429231744317149E-3</v>
          </cell>
          <cell r="D426">
            <v>0.70490196078431355</v>
          </cell>
          <cell r="E426">
            <v>9.4662917883961059E-4</v>
          </cell>
          <cell r="F426">
            <v>9840.6374815756844</v>
          </cell>
          <cell r="G426">
            <v>0.96499999999999997</v>
          </cell>
          <cell r="H426">
            <v>1.295920863326605E-3</v>
          </cell>
          <cell r="I426">
            <v>9801.5300258746265</v>
          </cell>
          <cell r="J426">
            <v>0.91</v>
          </cell>
          <cell r="K426">
            <v>1.2220600887328605E-3</v>
          </cell>
          <cell r="L426">
            <v>9809.9870902976218</v>
          </cell>
          <cell r="M426">
            <v>0.92500000000000004</v>
          </cell>
          <cell r="N426">
            <v>1.2422039363493363E-3</v>
          </cell>
          <cell r="O426">
            <v>9807.0161805179068</v>
          </cell>
          <cell r="P426">
            <v>0.68023039215686254</v>
          </cell>
          <cell r="Q426">
            <v>9.1349715758022414E-4</v>
          </cell>
          <cell r="R426">
            <v>9843.915083322363</v>
          </cell>
          <cell r="S426">
            <v>0.64146078431372533</v>
          </cell>
          <cell r="T426">
            <v>8.614325527440456E-4</v>
          </cell>
          <cell r="U426">
            <v>9849.6835795504066</v>
          </cell>
          <cell r="V426">
            <v>0.65203431372549003</v>
          </cell>
          <cell r="W426">
            <v>8.7563199042663977E-4</v>
          </cell>
          <cell r="X426">
            <v>9847.662158851479</v>
          </cell>
          <cell r="Y426">
            <v>0.87814999999999999</v>
          </cell>
          <cell r="Z426">
            <v>1.1792879856272105E-3</v>
          </cell>
          <cell r="AA426">
            <v>9814.326759987016</v>
          </cell>
          <cell r="AB426">
            <v>0.892625</v>
          </cell>
          <cell r="AC426">
            <v>1.1987267985771096E-3</v>
          </cell>
          <cell r="AD426">
            <v>9811.4586325668679</v>
          </cell>
          <cell r="AE426">
            <v>0.84175000000000011</v>
          </cell>
          <cell r="AF426">
            <v>1.1304055820778962E-3</v>
          </cell>
          <cell r="AG426">
            <v>9819.2885732424038</v>
          </cell>
          <cell r="AH426">
            <v>0.61900965686274489</v>
          </cell>
          <cell r="AI426">
            <v>8.3128241339800401E-4</v>
          </cell>
          <cell r="AJ426">
            <v>9852.6471465426457</v>
          </cell>
          <cell r="AK426">
            <v>0.62921311274509784</v>
          </cell>
          <cell r="AL426">
            <v>8.4498487076170733E-4</v>
          </cell>
          <cell r="AM426">
            <v>9850.6959207670661</v>
          </cell>
          <cell r="AN426">
            <v>0.59335122549019592</v>
          </cell>
          <cell r="AO426">
            <v>7.9682511128824221E-4</v>
          </cell>
          <cell r="AP426">
            <v>9856.0350969931424</v>
          </cell>
          <cell r="AQ426">
            <v>0.81228875</v>
          </cell>
          <cell r="AR426">
            <v>1.0908413867051698E-3</v>
          </cell>
          <cell r="AS426">
            <v>9823.3062525960941</v>
          </cell>
          <cell r="AT426">
            <v>0.57258393259803908</v>
          </cell>
          <cell r="AU426">
            <v>7.6893623239315378E-4</v>
          </cell>
          <cell r="AV426">
            <v>9858.7780137254631</v>
          </cell>
        </row>
        <row r="427">
          <cell r="B427">
            <v>35</v>
          </cell>
          <cell r="C427">
            <v>1.4265331262205718E-3</v>
          </cell>
          <cell r="D427">
            <v>0.70833333333333315</v>
          </cell>
          <cell r="E427">
            <v>1.0104609644062382E-3</v>
          </cell>
          <cell r="F427">
            <v>9831.3220469972421</v>
          </cell>
          <cell r="G427">
            <v>0.96499999999999997</v>
          </cell>
          <cell r="H427">
            <v>1.3766044668028516E-3</v>
          </cell>
          <cell r="I427">
            <v>9788.8280186215725</v>
          </cell>
          <cell r="J427">
            <v>0.91</v>
          </cell>
          <cell r="K427">
            <v>1.2981451448607203E-3</v>
          </cell>
          <cell r="L427">
            <v>9797.9986966035849</v>
          </cell>
          <cell r="M427">
            <v>0.92500000000000004</v>
          </cell>
          <cell r="N427">
            <v>1.3195431417540289E-3</v>
          </cell>
          <cell r="O427">
            <v>9794.8338664146268</v>
          </cell>
          <cell r="P427">
            <v>0.68354166666666649</v>
          </cell>
          <cell r="Q427">
            <v>9.7509483065201974E-4</v>
          </cell>
          <cell r="R427">
            <v>9834.9226948742871</v>
          </cell>
          <cell r="S427">
            <v>0.64458333333333317</v>
          </cell>
          <cell r="T427">
            <v>9.1951947760967668E-4</v>
          </cell>
          <cell r="U427">
            <v>9841.1987414807536</v>
          </cell>
          <cell r="V427">
            <v>0.65520833333333317</v>
          </cell>
          <cell r="W427">
            <v>9.3467639207577024E-4</v>
          </cell>
          <cell r="X427">
            <v>9839.0392308342743</v>
          </cell>
          <cell r="Y427">
            <v>0.87814999999999999</v>
          </cell>
          <cell r="Z427">
            <v>1.2527100647905952E-3</v>
          </cell>
          <cell r="AA427">
            <v>9802.7528423519434</v>
          </cell>
          <cell r="AB427">
            <v>0.892625</v>
          </cell>
          <cell r="AC427">
            <v>1.273359131792638E-3</v>
          </cell>
          <cell r="AD427">
            <v>9799.6973741708789</v>
          </cell>
          <cell r="AE427">
            <v>0.84175000000000011</v>
          </cell>
          <cell r="AF427">
            <v>1.2007842589961664E-3</v>
          </cell>
          <cell r="AG427">
            <v>9808.1887946271763</v>
          </cell>
          <cell r="AH427">
            <v>0.62202291666666654</v>
          </cell>
          <cell r="AI427">
            <v>8.8733629589333801E-4</v>
          </cell>
          <cell r="AJ427">
            <v>9844.4568142443077</v>
          </cell>
          <cell r="AK427">
            <v>0.63227604166666651</v>
          </cell>
          <cell r="AL427">
            <v>9.0196271835311828E-4</v>
          </cell>
          <cell r="AM427">
            <v>9842.372231747544</v>
          </cell>
          <cell r="AN427">
            <v>0.59623958333333327</v>
          </cell>
          <cell r="AO427">
            <v>8.5055551678895106E-4</v>
          </cell>
          <cell r="AP427">
            <v>9848.1815607301196</v>
          </cell>
          <cell r="AQ427">
            <v>0.81228875</v>
          </cell>
          <cell r="AR427">
            <v>1.1587568099313006E-3</v>
          </cell>
          <cell r="AS427">
            <v>9812.5905835814829</v>
          </cell>
          <cell r="AT427">
            <v>0.57537119791666658</v>
          </cell>
          <cell r="AU427">
            <v>8.2078607370133767E-4</v>
          </cell>
          <cell r="AV427">
            <v>9851.197242103588</v>
          </cell>
        </row>
        <row r="428">
          <cell r="B428">
            <v>36</v>
          </cell>
          <cell r="C428">
            <v>1.5247314008643227E-3</v>
          </cell>
          <cell r="D428">
            <v>0.71176470588235274</v>
          </cell>
          <cell r="E428">
            <v>1.0852499970857824E-3</v>
          </cell>
          <cell r="F428">
            <v>9821.3878798402438</v>
          </cell>
          <cell r="G428">
            <v>0.96499999999999997</v>
          </cell>
          <cell r="H428">
            <v>1.4713658018340714E-3</v>
          </cell>
          <cell r="I428">
            <v>9775.3526742463728</v>
          </cell>
          <cell r="J428">
            <v>0.91</v>
          </cell>
          <cell r="K428">
            <v>1.3875055747865337E-3</v>
          </cell>
          <cell r="L428">
            <v>9785.2794721662376</v>
          </cell>
          <cell r="M428">
            <v>0.92500000000000004</v>
          </cell>
          <cell r="N428">
            <v>1.4103765457994986E-3</v>
          </cell>
          <cell r="O428">
            <v>9781.9091605615795</v>
          </cell>
          <cell r="P428">
            <v>0.68685294117647033</v>
          </cell>
          <cell r="Q428">
            <v>1.0472662471877798E-3</v>
          </cell>
          <cell r="R428">
            <v>9825.3327125946525</v>
          </cell>
          <cell r="S428">
            <v>0.64770588235294102</v>
          </cell>
          <cell r="T428">
            <v>9.8757749734806194E-4</v>
          </cell>
          <cell r="U428">
            <v>9832.149567554934</v>
          </cell>
          <cell r="V428">
            <v>0.65838235294117631</v>
          </cell>
          <cell r="W428">
            <v>1.0038562473043487E-3</v>
          </cell>
          <cell r="X428">
            <v>9829.8429131445064</v>
          </cell>
          <cell r="Y428">
            <v>0.87814999999999999</v>
          </cell>
          <cell r="Z428">
            <v>1.338942879669005E-3</v>
          </cell>
          <cell r="AA428">
            <v>9790.4728352036745</v>
          </cell>
          <cell r="AB428">
            <v>0.892625</v>
          </cell>
          <cell r="AC428">
            <v>1.3610133666965161E-3</v>
          </cell>
          <cell r="AD428">
            <v>9787.218840030675</v>
          </cell>
          <cell r="AE428">
            <v>0.84175000000000011</v>
          </cell>
          <cell r="AF428">
            <v>1.2834426566775438E-3</v>
          </cell>
          <cell r="AG428">
            <v>9796.4112759133259</v>
          </cell>
          <cell r="AH428">
            <v>0.62503617647058807</v>
          </cell>
          <cell r="AI428">
            <v>9.5301228494087975E-4</v>
          </cell>
          <cell r="AJ428">
            <v>9835.7214703996742</v>
          </cell>
          <cell r="AK428">
            <v>0.63533897058823507</v>
          </cell>
          <cell r="AL428">
            <v>9.6872127864869643E-4</v>
          </cell>
          <cell r="AM428">
            <v>9833.4947789343532</v>
          </cell>
          <cell r="AN428">
            <v>0.5991279411764705</v>
          </cell>
          <cell r="AO428">
            <v>9.1350918504695742E-4</v>
          </cell>
          <cell r="AP428">
            <v>9839.8051355733023</v>
          </cell>
          <cell r="AQ428">
            <v>0.81228875</v>
          </cell>
          <cell r="AR428">
            <v>1.2385221636938297E-3</v>
          </cell>
          <cell r="AS428">
            <v>9801.220177419691</v>
          </cell>
          <cell r="AT428">
            <v>0.57815846323529396</v>
          </cell>
          <cell r="AU428">
            <v>8.8153636357031376E-4</v>
          </cell>
          <cell r="AV428">
            <v>9843.1115165979845</v>
          </cell>
        </row>
        <row r="429">
          <cell r="B429">
            <v>37</v>
          </cell>
          <cell r="C429">
            <v>1.6582935479105239E-3</v>
          </cell>
          <cell r="D429">
            <v>0.71519607843137234</v>
          </cell>
          <cell r="E429">
            <v>1.1860050423536537E-3</v>
          </cell>
          <cell r="F429">
            <v>9810.729218672268</v>
          </cell>
          <cell r="G429">
            <v>0.96499999999999997</v>
          </cell>
          <cell r="H429">
            <v>1.6002532737336556E-3</v>
          </cell>
          <cell r="I429">
            <v>9760.9695546206203</v>
          </cell>
          <cell r="J429">
            <v>0.91</v>
          </cell>
          <cell r="K429">
            <v>1.5090471285985768E-3</v>
          </cell>
          <cell r="L429">
            <v>9771.7023423477622</v>
          </cell>
          <cell r="M429">
            <v>0.92500000000000004</v>
          </cell>
          <cell r="N429">
            <v>1.5339215318172347E-3</v>
          </cell>
          <cell r="O429">
            <v>9768.1129853083821</v>
          </cell>
          <cell r="P429">
            <v>0.69016421568627428</v>
          </cell>
          <cell r="Q429">
            <v>1.144494865871276E-3</v>
          </cell>
          <cell r="R429">
            <v>9815.0429732773628</v>
          </cell>
          <cell r="S429">
            <v>0.65082843137254887</v>
          </cell>
          <cell r="T429">
            <v>1.079264588541825E-3</v>
          </cell>
          <cell r="U429">
            <v>9822.4395578914573</v>
          </cell>
          <cell r="V429">
            <v>0.66155637254901944</v>
          </cell>
          <cell r="W429">
            <v>1.0970546641771298E-3</v>
          </cell>
          <cell r="X429">
            <v>9819.9751639261249</v>
          </cell>
          <cell r="Y429">
            <v>0.87814999999999999</v>
          </cell>
          <cell r="Z429">
            <v>1.4562304790976266E-3</v>
          </cell>
          <cell r="AA429">
            <v>9777.3639513123853</v>
          </cell>
          <cell r="AB429">
            <v>0.892625</v>
          </cell>
          <cell r="AC429">
            <v>1.4802342782036313E-3</v>
          </cell>
          <cell r="AD429">
            <v>9773.8983043666103</v>
          </cell>
          <cell r="AE429">
            <v>0.84175000000000011</v>
          </cell>
          <cell r="AF429">
            <v>1.3958685939536837E-3</v>
          </cell>
          <cell r="AG429">
            <v>9783.8381437994612</v>
          </cell>
          <cell r="AH429">
            <v>0.6280494362745096</v>
          </cell>
          <cell r="AI429">
            <v>1.041490327942861E-3</v>
          </cell>
          <cell r="AJ429">
            <v>9826.3479070071262</v>
          </cell>
          <cell r="AK429">
            <v>0.63840189950980375</v>
          </cell>
          <cell r="AL429">
            <v>1.0586577509309302E-3</v>
          </cell>
          <cell r="AM429">
            <v>9823.9688632985199</v>
          </cell>
          <cell r="AN429">
            <v>0.60201629901960774</v>
          </cell>
          <cell r="AO429">
            <v>9.9831974440118816E-4</v>
          </cell>
          <cell r="AP429">
            <v>9830.816383202884</v>
          </cell>
          <cell r="AQ429">
            <v>0.81228875</v>
          </cell>
          <cell r="AR429">
            <v>1.3470131931653047E-3</v>
          </cell>
          <cell r="AS429">
            <v>9789.0811489987136</v>
          </cell>
          <cell r="AT429">
            <v>0.58094572855392146</v>
          </cell>
          <cell r="AU429">
            <v>9.6337855334714662E-4</v>
          </cell>
          <cell r="AV429">
            <v>9834.4344558654248</v>
          </cell>
        </row>
        <row r="430">
          <cell r="B430">
            <v>38</v>
          </cell>
          <cell r="C430">
            <v>1.8137158697114008E-3</v>
          </cell>
          <cell r="D430">
            <v>0.71862745098039194</v>
          </cell>
          <cell r="E430">
            <v>1.3033860122533885E-3</v>
          </cell>
          <cell r="F430">
            <v>9799.0936443497558</v>
          </cell>
          <cell r="G430">
            <v>0.96499999999999997</v>
          </cell>
          <cell r="H430">
            <v>1.7502358142715017E-3</v>
          </cell>
          <cell r="I430">
            <v>9745.3495311360239</v>
          </cell>
          <cell r="J430">
            <v>0.91</v>
          </cell>
          <cell r="K430">
            <v>1.6504814414373748E-3</v>
          </cell>
          <cell r="L430">
            <v>9756.9563829865219</v>
          </cell>
          <cell r="M430">
            <v>0.92500000000000004</v>
          </cell>
          <cell r="N430">
            <v>1.6776871794830458E-3</v>
          </cell>
          <cell r="O430">
            <v>9753.1294664749948</v>
          </cell>
          <cell r="P430">
            <v>0.69347549019607824</v>
          </cell>
          <cell r="Q430">
            <v>1.25776750182452E-3</v>
          </cell>
          <cell r="R430">
            <v>9803.8097069861396</v>
          </cell>
          <cell r="S430">
            <v>0.65395098039215671</v>
          </cell>
          <cell r="T430">
            <v>1.1860812711505838E-3</v>
          </cell>
          <cell r="U430">
            <v>9811.8385467035332</v>
          </cell>
          <cell r="V430">
            <v>0.66473039215686258</v>
          </cell>
          <cell r="W430">
            <v>1.2056320613343845E-3</v>
          </cell>
          <cell r="X430">
            <v>9809.2021143704369</v>
          </cell>
          <cell r="Y430">
            <v>0.87814999999999999</v>
          </cell>
          <cell r="Z430">
            <v>1.5927145909870666E-3</v>
          </cell>
          <cell r="AA430">
            <v>9763.1258559212547</v>
          </cell>
          <cell r="AB430">
            <v>0.892625</v>
          </cell>
          <cell r="AC430">
            <v>1.6189681282011391E-3</v>
          </cell>
          <cell r="AD430">
            <v>9759.430645064811</v>
          </cell>
          <cell r="AE430">
            <v>0.84175000000000011</v>
          </cell>
          <cell r="AF430">
            <v>1.5266953333295718E-3</v>
          </cell>
          <cell r="AG430">
            <v>9770.1811914062055</v>
          </cell>
          <cell r="AH430">
            <v>0.63106269607843124</v>
          </cell>
          <cell r="AI430">
            <v>1.1445684266603133E-3</v>
          </cell>
          <cell r="AJ430">
            <v>9816.113860702977</v>
          </cell>
          <cell r="AK430">
            <v>0.64146482843137242</v>
          </cell>
          <cell r="AL430">
            <v>1.1634349391876811E-3</v>
          </cell>
          <cell r="AM430">
            <v>9813.568642516484</v>
          </cell>
          <cell r="AN430">
            <v>0.60490465686274497</v>
          </cell>
          <cell r="AO430">
            <v>1.09712517581429E-3</v>
          </cell>
          <cell r="AP430">
            <v>9821.0020851039499</v>
          </cell>
          <cell r="AQ430">
            <v>0.81228875</v>
          </cell>
          <cell r="AR430">
            <v>1.4732609966630367E-3</v>
          </cell>
          <cell r="AS430">
            <v>9775.8951275420459</v>
          </cell>
          <cell r="AT430">
            <v>0.58373299387254896</v>
          </cell>
          <cell r="AU430">
            <v>1.05872579466079E-3</v>
          </cell>
          <cell r="AV430">
            <v>9824.9601726263463</v>
          </cell>
        </row>
        <row r="431">
          <cell r="B431">
            <v>39</v>
          </cell>
          <cell r="C431">
            <v>1.9733880407391715E-3</v>
          </cell>
          <cell r="D431">
            <v>0.72205882352941153</v>
          </cell>
          <cell r="E431">
            <v>1.4249022470631367E-3</v>
          </cell>
          <cell r="F431">
            <v>9786.3216427609495</v>
          </cell>
          <cell r="G431">
            <v>0.96499999999999997</v>
          </cell>
          <cell r="H431">
            <v>1.9043194593133005E-3</v>
          </cell>
          <cell r="I431">
            <v>9728.2928713640358</v>
          </cell>
          <cell r="J431">
            <v>0.91</v>
          </cell>
          <cell r="K431">
            <v>1.7957831170726461E-3</v>
          </cell>
          <cell r="L431">
            <v>9740.8527075514885</v>
          </cell>
          <cell r="M431">
            <v>0.92500000000000004</v>
          </cell>
          <cell r="N431">
            <v>1.8253839376837337E-3</v>
          </cell>
          <cell r="O431">
            <v>9736.7667662092517</v>
          </cell>
          <cell r="P431">
            <v>0.69678676470588208</v>
          </cell>
          <cell r="Q431">
            <v>1.3750306684159267E-3</v>
          </cell>
          <cell r="R431">
            <v>9791.4787937426208</v>
          </cell>
          <cell r="S431">
            <v>0.65707352941176456</v>
          </cell>
          <cell r="T431">
            <v>1.2966610448274544E-3</v>
          </cell>
          <cell r="U431">
            <v>9800.2009087677343</v>
          </cell>
          <cell r="V431">
            <v>0.66790441176470572</v>
          </cell>
          <cell r="W431">
            <v>1.3180345785334016E-3</v>
          </cell>
          <cell r="X431">
            <v>9797.3758258052421</v>
          </cell>
          <cell r="Y431">
            <v>0.87814999999999999</v>
          </cell>
          <cell r="Z431">
            <v>1.7329307079751034E-3</v>
          </cell>
          <cell r="AA431">
            <v>9747.5759829168856</v>
          </cell>
          <cell r="AB431">
            <v>0.892625</v>
          </cell>
          <cell r="AC431">
            <v>1.7614954998648031E-3</v>
          </cell>
          <cell r="AD431">
            <v>9743.6304379010617</v>
          </cell>
          <cell r="AE431">
            <v>0.84175000000000011</v>
          </cell>
          <cell r="AF431">
            <v>1.6610993832921978E-3</v>
          </cell>
          <cell r="AG431">
            <v>9755.2651013755003</v>
          </cell>
          <cell r="AH431">
            <v>0.63407595588235266</v>
          </cell>
          <cell r="AI431">
            <v>1.2512779082584932E-3</v>
          </cell>
          <cell r="AJ431">
            <v>9804.8786467055143</v>
          </cell>
          <cell r="AK431">
            <v>0.64452775735294099</v>
          </cell>
          <cell r="AL431">
            <v>1.2719033682847324E-3</v>
          </cell>
          <cell r="AM431">
            <v>9802.151193879663</v>
          </cell>
          <cell r="AN431">
            <v>0.60779301470588221</v>
          </cell>
          <cell r="AO431">
            <v>1.1994114664653954E-3</v>
          </cell>
          <cell r="AP431">
            <v>9810.2272164646583</v>
          </cell>
          <cell r="AQ431">
            <v>0.81228875</v>
          </cell>
          <cell r="AR431">
            <v>1.6029609048769707E-3</v>
          </cell>
          <cell r="AS431">
            <v>9761.4926825431703</v>
          </cell>
          <cell r="AT431">
            <v>0.58652025919117623</v>
          </cell>
          <cell r="AU431">
            <v>1.1574320651391063E-3</v>
          </cell>
          <cell r="AV431">
            <v>9814.5582338600707</v>
          </cell>
        </row>
        <row r="432">
          <cell r="B432">
            <v>40</v>
          </cell>
          <cell r="C432">
            <v>2.1399714182576768E-3</v>
          </cell>
          <cell r="D432">
            <v>0.72549019607843113</v>
          </cell>
          <cell r="E432">
            <v>1.5525282838340002E-3</v>
          </cell>
          <cell r="F432">
            <v>9772.3770910616968</v>
          </cell>
          <cell r="G432">
            <v>0.96499999999999997</v>
          </cell>
          <cell r="H432">
            <v>2.0650724186186582E-3</v>
          </cell>
          <cell r="I432">
            <v>9709.7670939431973</v>
          </cell>
          <cell r="J432">
            <v>0.92</v>
          </cell>
          <cell r="K432">
            <v>1.9687737047970628E-3</v>
          </cell>
          <cell r="L432">
            <v>9723.3602487133758</v>
          </cell>
          <cell r="M432">
            <v>0.92500000000000004</v>
          </cell>
          <cell r="N432">
            <v>1.9794735618883512E-3</v>
          </cell>
          <cell r="O432">
            <v>9718.99342854924</v>
          </cell>
          <cell r="P432">
            <v>0.70009803921568603</v>
          </cell>
          <cell r="Q432">
            <v>1.4981897938998103E-3</v>
          </cell>
          <cell r="R432">
            <v>9778.0152101120802</v>
          </cell>
          <cell r="S432">
            <v>0.66745098039215667</v>
          </cell>
          <cell r="T432">
            <v>1.4283260211272804E-3</v>
          </cell>
          <cell r="U432">
            <v>9787.4933700178517</v>
          </cell>
          <cell r="V432">
            <v>0.67107843137254886</v>
          </cell>
          <cell r="W432">
            <v>1.4360886625464505E-3</v>
          </cell>
          <cell r="X432">
            <v>9784.4625456879439</v>
          </cell>
          <cell r="Y432">
            <v>0.88780000000000003</v>
          </cell>
          <cell r="Z432">
            <v>1.8998666251291655E-3</v>
          </cell>
          <cell r="AA432">
            <v>9730.6841091677688</v>
          </cell>
          <cell r="AB432">
            <v>0.892625</v>
          </cell>
          <cell r="AC432">
            <v>1.9101919872222587E-3</v>
          </cell>
          <cell r="AD432">
            <v>9726.4670767323532</v>
          </cell>
          <cell r="AE432">
            <v>0.85100000000000009</v>
          </cell>
          <cell r="AF432">
            <v>1.8211156769372832E-3</v>
          </cell>
          <cell r="AG432">
            <v>9739.0606365317544</v>
          </cell>
          <cell r="AH432">
            <v>0.64409019607843121</v>
          </cell>
          <cell r="AI432">
            <v>1.3783346103878255E-3</v>
          </cell>
          <cell r="AJ432">
            <v>9792.6100186617368</v>
          </cell>
          <cell r="AK432">
            <v>0.64759068627450966</v>
          </cell>
          <cell r="AL432">
            <v>1.3858255593573246E-3</v>
          </cell>
          <cell r="AM432">
            <v>9789.6838047597303</v>
          </cell>
          <cell r="AN432">
            <v>0.61739215686274496</v>
          </cell>
          <cell r="AO432">
            <v>1.3212015695427343E-3</v>
          </cell>
          <cell r="AP432">
            <v>9798.4607174525991</v>
          </cell>
          <cell r="AQ432">
            <v>0.82121500000000003</v>
          </cell>
          <cell r="AR432">
            <v>1.7573766282444781E-3</v>
          </cell>
          <cell r="AS432">
            <v>9745.845391399811</v>
          </cell>
          <cell r="AT432">
            <v>0.59578343137254886</v>
          </cell>
          <cell r="AU432">
            <v>1.2749595146087386E-3</v>
          </cell>
          <cell r="AV432">
            <v>9803.1985494550263</v>
          </cell>
        </row>
        <row r="433">
          <cell r="B433">
            <v>41</v>
          </cell>
          <cell r="C433">
            <v>2.3341320942247635E-3</v>
          </cell>
          <cell r="D433">
            <v>0.72892156862745072</v>
          </cell>
          <cell r="E433">
            <v>1.7013992275059912E-3</v>
          </cell>
          <cell r="F433">
            <v>9757.2051992275319</v>
          </cell>
          <cell r="G433">
            <v>0.96499999999999997</v>
          </cell>
          <cell r="H433">
            <v>2.2524374709268968E-3</v>
          </cell>
          <cell r="I433">
            <v>9689.7157217262848</v>
          </cell>
          <cell r="J433">
            <v>0.92</v>
          </cell>
          <cell r="K433">
            <v>2.1474015266867825E-3</v>
          </cell>
          <cell r="L433">
            <v>9704.2171527334394</v>
          </cell>
          <cell r="M433">
            <v>0.92500000000000004</v>
          </cell>
          <cell r="N433">
            <v>2.1590721871579061E-3</v>
          </cell>
          <cell r="O433">
            <v>9699.7549380092605</v>
          </cell>
          <cell r="P433">
            <v>0.70340931372548987</v>
          </cell>
          <cell r="Q433">
            <v>1.6418502545432812E-3</v>
          </cell>
          <cell r="R433">
            <v>9763.3658875196925</v>
          </cell>
          <cell r="S433">
            <v>0.67060784313725474</v>
          </cell>
          <cell r="T433">
            <v>1.5652872893055121E-3</v>
          </cell>
          <cell r="U433">
            <v>9773.5136385558435</v>
          </cell>
          <cell r="V433">
            <v>0.67425245098039199</v>
          </cell>
          <cell r="W433">
            <v>1.5737942854430419E-3</v>
          </cell>
          <cell r="X433">
            <v>9770.4111899569707</v>
          </cell>
          <cell r="Y433">
            <v>0.88780000000000003</v>
          </cell>
          <cell r="Z433">
            <v>2.0722424732527449E-3</v>
          </cell>
          <cell r="AA433">
            <v>9712.1971071890857</v>
          </cell>
          <cell r="AB433">
            <v>0.892625</v>
          </cell>
          <cell r="AC433">
            <v>2.0835046606073795E-3</v>
          </cell>
          <cell r="AD433">
            <v>9707.8876572583977</v>
          </cell>
          <cell r="AE433">
            <v>0.85100000000000009</v>
          </cell>
          <cell r="AF433">
            <v>1.9863464121852737E-3</v>
          </cell>
          <cell r="AG433">
            <v>9721.3246805279232</v>
          </cell>
          <cell r="AH433">
            <v>0.64713656862745073</v>
          </cell>
          <cell r="AI433">
            <v>1.5105022341798189E-3</v>
          </cell>
          <cell r="AJ433">
            <v>9779.1125253469854</v>
          </cell>
          <cell r="AK433">
            <v>0.65065361519607812</v>
          </cell>
          <cell r="AL433">
            <v>1.5187114854525352E-3</v>
          </cell>
          <cell r="AM433">
            <v>9776.1170107250673</v>
          </cell>
          <cell r="AN433">
            <v>0.62031225490196062</v>
          </cell>
          <cell r="AO433">
            <v>1.4478907426075987E-3</v>
          </cell>
          <cell r="AP433">
            <v>9785.5149757735981</v>
          </cell>
          <cell r="AQ433">
            <v>0.82121500000000003</v>
          </cell>
          <cell r="AR433">
            <v>1.9168242877587892E-3</v>
          </cell>
          <cell r="AS433">
            <v>9728.7182704864808</v>
          </cell>
          <cell r="AT433">
            <v>0.59860132598039195</v>
          </cell>
          <cell r="AU433">
            <v>1.3972145666163326E-3</v>
          </cell>
          <cell r="AV433">
            <v>9790.699868190799</v>
          </cell>
        </row>
        <row r="434">
          <cell r="B434">
            <v>42</v>
          </cell>
          <cell r="C434">
            <v>2.5268906275137562E-3</v>
          </cell>
          <cell r="D434">
            <v>0.73235294117647032</v>
          </cell>
          <cell r="E434">
            <v>1.8505757830909561E-3</v>
          </cell>
          <cell r="F434">
            <v>9740.6042978389487</v>
          </cell>
          <cell r="G434">
            <v>0.96499999999999997</v>
          </cell>
          <cell r="H434">
            <v>2.4384494555507747E-3</v>
          </cell>
          <cell r="I434">
            <v>9667.8902429520404</v>
          </cell>
          <cell r="J434">
            <v>0.92</v>
          </cell>
          <cell r="K434">
            <v>2.3247393773126557E-3</v>
          </cell>
          <cell r="L434">
            <v>9683.3783020043593</v>
          </cell>
          <cell r="M434">
            <v>0.92500000000000004</v>
          </cell>
          <cell r="N434">
            <v>2.3373738304502244E-3</v>
          </cell>
          <cell r="O434">
            <v>9678.8124669003573</v>
          </cell>
          <cell r="P434">
            <v>0.70672058823529382</v>
          </cell>
          <cell r="Q434">
            <v>1.7858056306827724E-3</v>
          </cell>
          <cell r="R434">
            <v>9747.3359027520692</v>
          </cell>
          <cell r="S434">
            <v>0.67376470588235271</v>
          </cell>
          <cell r="T434">
            <v>1.7025297204436797E-3</v>
          </cell>
          <cell r="U434">
            <v>9758.2152818855575</v>
          </cell>
          <cell r="V434">
            <v>0.67742647058823513</v>
          </cell>
          <cell r="W434">
            <v>1.7117825993591346E-3</v>
          </cell>
          <cell r="X434">
            <v>9755.034572659788</v>
          </cell>
          <cell r="Y434">
            <v>0.88780000000000003</v>
          </cell>
          <cell r="Z434">
            <v>2.2433734991067129E-3</v>
          </cell>
          <cell r="AA434">
            <v>9692.0710798349664</v>
          </cell>
          <cell r="AB434">
            <v>0.892625</v>
          </cell>
          <cell r="AC434">
            <v>2.2555657463844666E-3</v>
          </cell>
          <cell r="AD434">
            <v>9687.6612280798472</v>
          </cell>
          <cell r="AE434">
            <v>0.85100000000000009</v>
          </cell>
          <cell r="AF434">
            <v>2.1503839240142068E-3</v>
          </cell>
          <cell r="AG434">
            <v>9702.014762127068</v>
          </cell>
          <cell r="AH434">
            <v>0.65018294117647035</v>
          </cell>
          <cell r="AI434">
            <v>1.6429411802281507E-3</v>
          </cell>
          <cell r="AJ434">
            <v>9764.3411540291527</v>
          </cell>
          <cell r="AK434">
            <v>0.65371654411764679</v>
          </cell>
          <cell r="AL434">
            <v>1.6518702083815646E-3</v>
          </cell>
          <cell r="AM434">
            <v>9761.2699095377502</v>
          </cell>
          <cell r="AN434">
            <v>0.62323235294117629</v>
          </cell>
          <cell r="AO434">
            <v>1.5748399914104038E-3</v>
          </cell>
          <cell r="AP434">
            <v>9771.3466192285268</v>
          </cell>
          <cell r="AQ434">
            <v>0.82121500000000003</v>
          </cell>
          <cell r="AR434">
            <v>2.0751204866737093E-3</v>
          </cell>
          <cell r="AS434">
            <v>9710.0700270168509</v>
          </cell>
          <cell r="AT434">
            <v>0.60141922058823516</v>
          </cell>
          <cell r="AU434">
            <v>1.5197205917110398E-3</v>
          </cell>
          <cell r="AV434">
            <v>9777.0201597175947</v>
          </cell>
        </row>
        <row r="435">
          <cell r="B435">
            <v>43</v>
          </cell>
          <cell r="C435">
            <v>2.7467225924953952E-3</v>
          </cell>
          <cell r="D435">
            <v>0.73578431372548991</v>
          </cell>
          <cell r="E435">
            <v>2.020995397713523E-3</v>
          </cell>
          <cell r="F435">
            <v>9722.578571412696</v>
          </cell>
          <cell r="G435">
            <v>0.96499999999999997</v>
          </cell>
          <cell r="H435">
            <v>2.6505873017580563E-3</v>
          </cell>
          <cell r="I435">
            <v>9644.3155812527893</v>
          </cell>
          <cell r="J435">
            <v>0.92</v>
          </cell>
          <cell r="K435">
            <v>2.5269847850957639E-3</v>
          </cell>
          <cell r="L435">
            <v>9660.8669711602743</v>
          </cell>
          <cell r="M435">
            <v>0.92500000000000004</v>
          </cell>
          <cell r="N435">
            <v>2.5407183980582409E-3</v>
          </cell>
          <cell r="O435">
            <v>9656.18946393039</v>
          </cell>
          <cell r="P435">
            <v>0.71003186274509777</v>
          </cell>
          <cell r="Q435">
            <v>1.9502605587935495E-3</v>
          </cell>
          <cell r="R435">
            <v>9729.9290554127783</v>
          </cell>
          <cell r="S435">
            <v>0.67692156862745079</v>
          </cell>
          <cell r="T435">
            <v>1.8593157658964412E-3</v>
          </cell>
          <cell r="U435">
            <v>9741.6016303496599</v>
          </cell>
          <cell r="V435">
            <v>0.68060049019607816</v>
          </cell>
          <cell r="W435">
            <v>1.8694207428850086E-3</v>
          </cell>
          <cell r="X435">
            <v>9738.336074222163</v>
          </cell>
          <cell r="Y435">
            <v>0.88780000000000003</v>
          </cell>
          <cell r="Z435">
            <v>2.4385403176174119E-3</v>
          </cell>
          <cell r="AA435">
            <v>9670.3281444230051</v>
          </cell>
          <cell r="AB435">
            <v>0.892625</v>
          </cell>
          <cell r="AC435">
            <v>2.4517932541262021E-3</v>
          </cell>
          <cell r="AD435">
            <v>9665.8100712512132</v>
          </cell>
          <cell r="AE435">
            <v>0.85100000000000009</v>
          </cell>
          <cell r="AF435">
            <v>2.3374609262135815E-3</v>
          </cell>
          <cell r="AG435">
            <v>9681.1517055520417</v>
          </cell>
          <cell r="AH435">
            <v>0.65322931372548998</v>
          </cell>
          <cell r="AI435">
            <v>1.7942397140900657E-3</v>
          </cell>
          <cell r="AJ435">
            <v>9748.298915849402</v>
          </cell>
          <cell r="AK435">
            <v>0.65677947303921547</v>
          </cell>
          <cell r="AL435">
            <v>1.8039910168840335E-3</v>
          </cell>
          <cell r="AM435">
            <v>9745.1455585782132</v>
          </cell>
          <cell r="AN435">
            <v>0.62615245098039196</v>
          </cell>
          <cell r="AO435">
            <v>1.7198670834542081E-3</v>
          </cell>
          <cell r="AP435">
            <v>9755.958311802633</v>
          </cell>
          <cell r="AQ435">
            <v>0.82121500000000003</v>
          </cell>
          <cell r="AR435">
            <v>2.2556497937961063E-3</v>
          </cell>
          <cell r="AS435">
            <v>9689.9204617767518</v>
          </cell>
          <cell r="AT435">
            <v>0.60423711519607826</v>
          </cell>
          <cell r="AU435">
            <v>1.6596717355333108E-3</v>
          </cell>
          <cell r="AV435">
            <v>9762.1618208552973</v>
          </cell>
        </row>
        <row r="436">
          <cell r="B436">
            <v>44</v>
          </cell>
          <cell r="C436">
            <v>2.9833989731313914E-3</v>
          </cell>
          <cell r="D436">
            <v>0.73921568627450951</v>
          </cell>
          <cell r="E436">
            <v>2.2053753193539884E-3</v>
          </cell>
          <cell r="F436">
            <v>9702.9292848659625</v>
          </cell>
          <cell r="G436">
            <v>0.96499999999999997</v>
          </cell>
          <cell r="H436">
            <v>2.8789800090717925E-3</v>
          </cell>
          <cell r="I436">
            <v>9618.7524808389735</v>
          </cell>
          <cell r="J436">
            <v>0.92</v>
          </cell>
          <cell r="K436">
            <v>2.7447270552808803E-3</v>
          </cell>
          <cell r="L436">
            <v>9636.4541073133187</v>
          </cell>
          <cell r="M436">
            <v>0.92500000000000004</v>
          </cell>
          <cell r="N436">
            <v>2.759644050146537E-3</v>
          </cell>
          <cell r="O436">
            <v>9631.6558057042457</v>
          </cell>
          <cell r="P436">
            <v>0.71334313725490162</v>
          </cell>
          <cell r="Q436">
            <v>2.1281871831765986E-3</v>
          </cell>
          <cell r="R436">
            <v>9710.9531585361474</v>
          </cell>
          <cell r="S436">
            <v>0.68007843137254875</v>
          </cell>
          <cell r="T436">
            <v>2.0289452938056693E-3</v>
          </cell>
          <cell r="U436">
            <v>9723.4889168532682</v>
          </cell>
          <cell r="V436">
            <v>0.68377450980392129</v>
          </cell>
          <cell r="W436">
            <v>2.0399721704024393E-3</v>
          </cell>
          <cell r="X436">
            <v>9720.1310267638273</v>
          </cell>
          <cell r="Y436">
            <v>0.88780000000000003</v>
          </cell>
          <cell r="Z436">
            <v>2.6486616083460494E-3</v>
          </cell>
          <cell r="AA436">
            <v>9646.7466593582394</v>
          </cell>
          <cell r="AB436">
            <v>0.892625</v>
          </cell>
          <cell r="AC436">
            <v>2.6630565083914084E-3</v>
          </cell>
          <cell r="AD436">
            <v>9642.1115033228543</v>
          </cell>
          <cell r="AE436">
            <v>0.85100000000000009</v>
          </cell>
          <cell r="AF436">
            <v>2.5388725261348143E-3</v>
          </cell>
          <cell r="AG436">
            <v>9658.5223917195672</v>
          </cell>
          <cell r="AH436">
            <v>0.6562756862745095</v>
          </cell>
          <cell r="AI436">
            <v>1.9579322085224709E-3</v>
          </cell>
          <cell r="AJ436">
            <v>9730.8081307897628</v>
          </cell>
          <cell r="AK436">
            <v>0.65984240196078403</v>
          </cell>
          <cell r="AL436">
            <v>1.968573144438354E-3</v>
          </cell>
          <cell r="AM436">
            <v>9727.5654035323114</v>
          </cell>
          <cell r="AN436">
            <v>0.62907254901960763</v>
          </cell>
          <cell r="AO436">
            <v>1.8767743967702444E-3</v>
          </cell>
          <cell r="AP436">
            <v>9739.1793602346133</v>
          </cell>
          <cell r="AQ436">
            <v>0.82121500000000003</v>
          </cell>
          <cell r="AR436">
            <v>2.4500119877200956E-3</v>
          </cell>
          <cell r="AS436">
            <v>9668.0633946852449</v>
          </cell>
          <cell r="AT436">
            <v>0.60705500980392135</v>
          </cell>
          <cell r="AU436">
            <v>1.8110872928832856E-3</v>
          </cell>
          <cell r="AV436">
            <v>9745.9598368035222</v>
          </cell>
        </row>
        <row r="437">
          <cell r="B437">
            <v>45</v>
          </cell>
          <cell r="C437">
            <v>3.2414425170642818E-3</v>
          </cell>
          <cell r="D437">
            <v>0.7426470588235291</v>
          </cell>
          <cell r="E437">
            <v>2.4072477516433261E-3</v>
          </cell>
          <cell r="F437">
            <v>9681.5306840956819</v>
          </cell>
          <cell r="G437">
            <v>0.96499999999999997</v>
          </cell>
          <cell r="H437">
            <v>3.1279920289670319E-3</v>
          </cell>
          <cell r="I437">
            <v>9591.0602847344289</v>
          </cell>
          <cell r="J437">
            <v>0.92</v>
          </cell>
          <cell r="K437">
            <v>2.9821271156991393E-3</v>
          </cell>
          <cell r="L437">
            <v>9610.0046710080042</v>
          </cell>
          <cell r="M437">
            <v>0.92500000000000004</v>
          </cell>
          <cell r="N437">
            <v>2.9983343282844609E-3</v>
          </cell>
          <cell r="O437">
            <v>9605.0758640669756</v>
          </cell>
          <cell r="P437">
            <v>0.71665441176470557</v>
          </cell>
          <cell r="Q437">
            <v>2.3229940803358093E-3</v>
          </cell>
          <cell r="R437">
            <v>9690.2864324877228</v>
          </cell>
          <cell r="S437">
            <v>0.68323529411764683</v>
          </cell>
          <cell r="T437">
            <v>2.2146679315118599E-3</v>
          </cell>
          <cell r="U437">
            <v>9703.7604897760466</v>
          </cell>
          <cell r="V437">
            <v>0.68694852941176443</v>
          </cell>
          <cell r="W437">
            <v>2.2267041702700766E-3</v>
          </cell>
          <cell r="X437">
            <v>9700.3022299765635</v>
          </cell>
          <cell r="Y437">
            <v>0.88780000000000003</v>
          </cell>
          <cell r="Z437">
            <v>2.8777526666496694E-3</v>
          </cell>
          <cell r="AA437">
            <v>9621.1956918361557</v>
          </cell>
          <cell r="AB437">
            <v>0.892625</v>
          </cell>
          <cell r="AC437">
            <v>2.8933926267945046E-3</v>
          </cell>
          <cell r="AD437">
            <v>9616.4340155292957</v>
          </cell>
          <cell r="AE437">
            <v>0.85100000000000009</v>
          </cell>
          <cell r="AF437">
            <v>2.758467582021704E-3</v>
          </cell>
          <cell r="AG437">
            <v>9634.0006345761722</v>
          </cell>
          <cell r="AH437">
            <v>0.65932205882352912</v>
          </cell>
          <cell r="AI437">
            <v>2.1371545539089448E-3</v>
          </cell>
          <cell r="AJ437">
            <v>9711.7558681355367</v>
          </cell>
          <cell r="AK437">
            <v>0.66290533088235271</v>
          </cell>
          <cell r="AL437">
            <v>2.148769524310624E-3</v>
          </cell>
          <cell r="AM437">
            <v>9708.4159795181495</v>
          </cell>
          <cell r="AN437">
            <v>0.6319926470588233</v>
          </cell>
          <cell r="AO437">
            <v>2.0485678366484704E-3</v>
          </cell>
          <cell r="AP437">
            <v>9720.9011177657721</v>
          </cell>
          <cell r="AQ437">
            <v>0.82121500000000003</v>
          </cell>
          <cell r="AR437">
            <v>2.6619212166509444E-3</v>
          </cell>
          <cell r="AS437">
            <v>9644.3765234702278</v>
          </cell>
          <cell r="AT437">
            <v>0.60987290441176445</v>
          </cell>
          <cell r="AU437">
            <v>1.9768679623657741E-3</v>
          </cell>
          <cell r="AV437">
            <v>9728.3090527861368</v>
          </cell>
        </row>
        <row r="438">
          <cell r="B438">
            <v>46</v>
          </cell>
          <cell r="C438">
            <v>3.516308766055222E-3</v>
          </cell>
          <cell r="D438">
            <v>0.7460784313725487</v>
          </cell>
          <cell r="E438">
            <v>2.6234421284000225E-3</v>
          </cell>
          <cell r="F438">
            <v>9658.224841123927</v>
          </cell>
          <cell r="G438">
            <v>0.96499999999999997</v>
          </cell>
          <cell r="H438">
            <v>3.3932379592432893E-3</v>
          </cell>
          <cell r="I438">
            <v>9561.0595246144367</v>
          </cell>
          <cell r="J438">
            <v>0.92</v>
          </cell>
          <cell r="K438">
            <v>3.2350040647708043E-3</v>
          </cell>
          <cell r="L438">
            <v>9581.3464154965968</v>
          </cell>
          <cell r="M438">
            <v>0.92500000000000004</v>
          </cell>
          <cell r="N438">
            <v>3.2525856086010807E-3</v>
          </cell>
          <cell r="O438">
            <v>9576.276635377968</v>
          </cell>
          <cell r="P438">
            <v>0.71996568627450952</v>
          </cell>
          <cell r="Q438">
            <v>2.5316216539060217E-3</v>
          </cell>
          <cell r="R438">
            <v>9667.7759544682958</v>
          </cell>
          <cell r="S438">
            <v>0.6863921568627448</v>
          </cell>
          <cell r="T438">
            <v>2.4135667581280207E-3</v>
          </cell>
          <cell r="U438">
            <v>9682.2698826042688</v>
          </cell>
          <cell r="V438">
            <v>0.69012254901960757</v>
          </cell>
          <cell r="W438">
            <v>2.4266839687700206E-3</v>
          </cell>
          <cell r="X438">
            <v>9678.7025265481952</v>
          </cell>
          <cell r="Y438">
            <v>0.88780000000000003</v>
          </cell>
          <cell r="Z438">
            <v>3.1217789225038263E-3</v>
          </cell>
          <cell r="AA438">
            <v>9593.5082702776162</v>
          </cell>
          <cell r="AB438">
            <v>0.892625</v>
          </cell>
          <cell r="AC438">
            <v>3.1387451123000426E-3</v>
          </cell>
          <cell r="AD438">
            <v>9588.6098962527067</v>
          </cell>
          <cell r="AE438">
            <v>0.85100000000000009</v>
          </cell>
          <cell r="AF438">
            <v>2.992378759912994E-3</v>
          </cell>
          <cell r="AG438">
            <v>9607.4255561405171</v>
          </cell>
          <cell r="AH438">
            <v>0.66236843137254875</v>
          </cell>
          <cell r="AI438">
            <v>2.3290919215935399E-3</v>
          </cell>
          <cell r="AJ438">
            <v>9691.000344855498</v>
          </cell>
          <cell r="AK438">
            <v>0.66596825980392138</v>
          </cell>
          <cell r="AL438">
            <v>2.3417500298630704E-3</v>
          </cell>
          <cell r="AM438">
            <v>9687.5548311320308</v>
          </cell>
          <cell r="AN438">
            <v>0.63491274509803897</v>
          </cell>
          <cell r="AO438">
            <v>2.2325492512684192E-3</v>
          </cell>
          <cell r="AP438">
            <v>9700.9871923926767</v>
          </cell>
          <cell r="AQ438">
            <v>0.82121500000000003</v>
          </cell>
          <cell r="AR438">
            <v>2.8876455033160393E-3</v>
          </cell>
          <cell r="AS438">
            <v>9618.7039529810318</v>
          </cell>
          <cell r="AT438">
            <v>0.61269079901960766</v>
          </cell>
          <cell r="AU438">
            <v>2.1544100274740246E-3</v>
          </cell>
          <cell r="AV438">
            <v>9709.0774702916915</v>
          </cell>
        </row>
        <row r="439">
          <cell r="B439">
            <v>47</v>
          </cell>
          <cell r="C439">
            <v>3.8382134673576088E-3</v>
          </cell>
          <cell r="D439">
            <v>0.7495098039215683</v>
          </cell>
          <cell r="E439">
            <v>2.8767786233283243E-3</v>
          </cell>
          <cell r="F439">
            <v>9632.8870471901628</v>
          </cell>
          <cell r="G439">
            <v>0.96499999999999997</v>
          </cell>
          <cell r="H439">
            <v>3.7038759960000924E-3</v>
          </cell>
          <cell r="I439">
            <v>9528.6165745049311</v>
          </cell>
          <cell r="J439">
            <v>0.92</v>
          </cell>
          <cell r="K439">
            <v>3.5311563899690004E-3</v>
          </cell>
          <cell r="L439">
            <v>9550.3507208964875</v>
          </cell>
          <cell r="M439">
            <v>0.92500000000000004</v>
          </cell>
          <cell r="N439">
            <v>3.5503474573057884E-3</v>
          </cell>
          <cell r="O439">
            <v>9545.1289758097555</v>
          </cell>
          <cell r="P439">
            <v>0.72327696078431336</v>
          </cell>
          <cell r="Q439">
            <v>2.7760913715118326E-3</v>
          </cell>
          <cell r="R439">
            <v>9643.3008035168532</v>
          </cell>
          <cell r="S439">
            <v>0.68954901960784287</v>
          </cell>
          <cell r="T439">
            <v>2.6466363334620583E-3</v>
          </cell>
          <cell r="U439">
            <v>9658.9010778723914</v>
          </cell>
          <cell r="V439">
            <v>0.6932965686274507</v>
          </cell>
          <cell r="W439">
            <v>2.6610202265786999E-3</v>
          </cell>
          <cell r="X439">
            <v>9655.2153742885275</v>
          </cell>
          <cell r="Y439">
            <v>0.88780000000000003</v>
          </cell>
          <cell r="Z439">
            <v>3.4075659163200853E-3</v>
          </cell>
          <cell r="AA439">
            <v>9563.559458366597</v>
          </cell>
          <cell r="AB439">
            <v>0.892625</v>
          </cell>
          <cell r="AC439">
            <v>3.4260852963000858E-3</v>
          </cell>
          <cell r="AD439">
            <v>9558.5136938070918</v>
          </cell>
          <cell r="AE439">
            <v>0.85100000000000009</v>
          </cell>
          <cell r="AF439">
            <v>3.2663196607213255E-3</v>
          </cell>
          <cell r="AG439">
            <v>9578.6764999688767</v>
          </cell>
          <cell r="AH439">
            <v>0.66541480392156838</v>
          </cell>
          <cell r="AI439">
            <v>2.5540040617908866E-3</v>
          </cell>
          <cell r="AJ439">
            <v>9668.4291142401344</v>
          </cell>
          <cell r="AK439">
            <v>0.66903118872548994</v>
          </cell>
          <cell r="AL439">
            <v>2.5678845186484457E-3</v>
          </cell>
          <cell r="AM439">
            <v>9664.8689993169282</v>
          </cell>
          <cell r="AN439">
            <v>0.63783284313725463</v>
          </cell>
          <cell r="AO439">
            <v>2.4481386084524038E-3</v>
          </cell>
          <cell r="AP439">
            <v>9679.3292606997366</v>
          </cell>
          <cell r="AQ439">
            <v>0.82121500000000003</v>
          </cell>
          <cell r="AR439">
            <v>3.1519984725960786E-3</v>
          </cell>
          <cell r="AS439">
            <v>9590.9285457634778</v>
          </cell>
          <cell r="AT439">
            <v>0.61550869362745075</v>
          </cell>
          <cell r="AU439">
            <v>2.3624537571565701E-3</v>
          </cell>
          <cell r="AV439">
            <v>9688.1601364321723</v>
          </cell>
        </row>
        <row r="440">
          <cell r="B440">
            <v>48</v>
          </cell>
          <cell r="C440">
            <v>4.208198118240491E-3</v>
          </cell>
          <cell r="D440">
            <v>0.75294117647058789</v>
          </cell>
          <cell r="E440">
            <v>3.1685256419693095E-3</v>
          </cell>
          <cell r="F440">
            <v>9605.1753636518697</v>
          </cell>
          <cell r="G440">
            <v>0.96499999999999997</v>
          </cell>
          <cell r="H440">
            <v>4.0609111841020734E-3</v>
          </cell>
          <cell r="I440">
            <v>9493.3237602995341</v>
          </cell>
          <cell r="J440">
            <v>0.92</v>
          </cell>
          <cell r="K440">
            <v>3.871542268781252E-3</v>
          </cell>
          <cell r="L440">
            <v>9516.6269389219487</v>
          </cell>
          <cell r="M440">
            <v>0.92500000000000004</v>
          </cell>
          <cell r="N440">
            <v>3.8925832593724543E-3</v>
          </cell>
          <cell r="O440">
            <v>9511.2404514208338</v>
          </cell>
          <cell r="P440">
            <v>0.72658823529411731</v>
          </cell>
          <cell r="Q440">
            <v>3.0576272445003837E-3</v>
          </cell>
          <cell r="R440">
            <v>9616.5301193633168</v>
          </cell>
          <cell r="S440">
            <v>0.69270588235294084</v>
          </cell>
          <cell r="T440">
            <v>2.9150435906117648E-3</v>
          </cell>
          <cell r="U440">
            <v>9633.3374793383791</v>
          </cell>
          <cell r="V440">
            <v>0.69647058823529384</v>
          </cell>
          <cell r="W440">
            <v>2.9308862188216112E-3</v>
          </cell>
          <cell r="X440">
            <v>9629.5226508855721</v>
          </cell>
          <cell r="Y440">
            <v>0.88780000000000003</v>
          </cell>
          <cell r="Z440">
            <v>3.7360382893739082E-3</v>
          </cell>
          <cell r="AA440">
            <v>9530.970999117566</v>
          </cell>
          <cell r="AB440">
            <v>0.892625</v>
          </cell>
          <cell r="AC440">
            <v>3.7563428452944184E-3</v>
          </cell>
          <cell r="AD440">
            <v>9525.7654105862566</v>
          </cell>
          <cell r="AE440">
            <v>0.85100000000000009</v>
          </cell>
          <cell r="AF440">
            <v>3.5811765986226581E-3</v>
          </cell>
          <cell r="AG440">
            <v>9547.3894805933396</v>
          </cell>
          <cell r="AH440">
            <v>0.668461176470588</v>
          </cell>
          <cell r="AI440">
            <v>2.8130170649403531E-3</v>
          </cell>
          <cell r="AJ440">
            <v>9643.7359070112288</v>
          </cell>
          <cell r="AK440">
            <v>0.67209411764705851</v>
          </cell>
          <cell r="AL440">
            <v>2.8283052011628547E-3</v>
          </cell>
          <cell r="AM440">
            <v>9640.0507318388172</v>
          </cell>
          <cell r="AN440">
            <v>0.6407529411764703</v>
          </cell>
          <cell r="AO440">
            <v>2.6964153213158825E-3</v>
          </cell>
          <cell r="AP440">
            <v>9655.6329210326949</v>
          </cell>
          <cell r="AQ440">
            <v>0.82121500000000003</v>
          </cell>
          <cell r="AR440">
            <v>3.4558354176708649E-3</v>
          </cell>
          <cell r="AS440">
            <v>9560.6979536364543</v>
          </cell>
          <cell r="AT440">
            <v>0.61832658823529396</v>
          </cell>
          <cell r="AU440">
            <v>2.6020407850698268E-3</v>
          </cell>
          <cell r="AV440">
            <v>9665.272306117924</v>
          </cell>
        </row>
        <row r="441">
          <cell r="B441">
            <v>49</v>
          </cell>
          <cell r="C441">
            <v>4.6002956228146444E-3</v>
          </cell>
          <cell r="D441">
            <v>0.75637254901960749</v>
          </cell>
          <cell r="E441">
            <v>3.4795373264720555E-3</v>
          </cell>
          <cell r="F441">
            <v>9574.7411192165273</v>
          </cell>
          <cell r="G441">
            <v>0.96499999999999997</v>
          </cell>
          <cell r="H441">
            <v>4.4392852760161321E-3</v>
          </cell>
          <cell r="I441">
            <v>9454.7722156670316</v>
          </cell>
          <cell r="J441">
            <v>0.92</v>
          </cell>
          <cell r="K441">
            <v>4.232271972989473E-3</v>
          </cell>
          <cell r="L441">
            <v>9479.7829154716892</v>
          </cell>
          <cell r="M441">
            <v>0.92500000000000004</v>
          </cell>
          <cell r="N441">
            <v>4.2552734511035464E-3</v>
          </cell>
          <cell r="O441">
            <v>9474.2171560637671</v>
          </cell>
          <cell r="P441">
            <v>0.72989950980392115</v>
          </cell>
          <cell r="Q441">
            <v>3.3577535200455329E-3</v>
          </cell>
          <cell r="R441">
            <v>9587.1263548727929</v>
          </cell>
          <cell r="S441">
            <v>0.69586274509803892</v>
          </cell>
          <cell r="T441">
            <v>3.201174340354291E-3</v>
          </cell>
          <cell r="U441">
            <v>9605.2558806630332</v>
          </cell>
          <cell r="V441">
            <v>0.69964460784313698</v>
          </cell>
          <cell r="W441">
            <v>3.2185720269866515E-3</v>
          </cell>
          <cell r="X441">
            <v>9601.2996156542613</v>
          </cell>
          <cell r="Y441">
            <v>0.88780000000000003</v>
          </cell>
          <cell r="Z441">
            <v>4.0841424539348418E-3</v>
          </cell>
          <cell r="AA441">
            <v>9495.3629265299514</v>
          </cell>
          <cell r="AB441">
            <v>0.892625</v>
          </cell>
          <cell r="AC441">
            <v>4.1063388803149218E-3</v>
          </cell>
          <cell r="AD441">
            <v>9489.9833698402472</v>
          </cell>
          <cell r="AE441">
            <v>0.85100000000000009</v>
          </cell>
          <cell r="AF441">
            <v>3.9148515750152624E-3</v>
          </cell>
          <cell r="AG441">
            <v>9513.1985928075028</v>
          </cell>
          <cell r="AH441">
            <v>0.67150754901960752</v>
          </cell>
          <cell r="AI441">
            <v>3.0891332384418908E-3</v>
          </cell>
          <cell r="AJ441">
            <v>9616.6079133350286</v>
          </cell>
          <cell r="AK441">
            <v>0.67515704656862707</v>
          </cell>
          <cell r="AL441">
            <v>3.1059220060421183E-3</v>
          </cell>
          <cell r="AM441">
            <v>9612.7857262144844</v>
          </cell>
          <cell r="AN441">
            <v>0.64367303921568608</v>
          </cell>
          <cell r="AO441">
            <v>2.9610862648277196E-3</v>
          </cell>
          <cell r="AP441">
            <v>9629.5973244874203</v>
          </cell>
          <cell r="AQ441">
            <v>0.82121500000000003</v>
          </cell>
          <cell r="AR441">
            <v>3.7778317698897285E-3</v>
          </cell>
          <cell r="AS441">
            <v>9527.6577550306229</v>
          </cell>
          <cell r="AT441">
            <v>0.62114448284313695</v>
          </cell>
          <cell r="AU441">
            <v>2.857448245558749E-3</v>
          </cell>
          <cell r="AV441">
            <v>9640.1228733785993</v>
          </cell>
        </row>
        <row r="442">
          <cell r="B442">
            <v>50</v>
          </cell>
          <cell r="C442">
            <v>5.0299482540563318E-3</v>
          </cell>
          <cell r="D442">
            <v>0.75980392156862708</v>
          </cell>
          <cell r="E442">
            <v>3.8217744087192698E-3</v>
          </cell>
          <cell r="F442">
            <v>9541.4254501009054</v>
          </cell>
          <cell r="G442">
            <v>0.96499999999999997</v>
          </cell>
          <cell r="H442">
            <v>4.8539000651643604E-3</v>
          </cell>
          <cell r="I442">
            <v>9412.7997845819355</v>
          </cell>
          <cell r="J442">
            <v>0.93</v>
          </cell>
          <cell r="K442">
            <v>4.6778518762723891E-3</v>
          </cell>
          <cell r="L442">
            <v>9439.6618959285133</v>
          </cell>
          <cell r="M442">
            <v>0.92500000000000004</v>
          </cell>
          <cell r="N442">
            <v>4.6527021350021075E-3</v>
          </cell>
          <cell r="O442">
            <v>9433.9017713295798</v>
          </cell>
          <cell r="P442">
            <v>0.73321078431372511</v>
          </cell>
          <cell r="Q442">
            <v>3.6880123044140951E-3</v>
          </cell>
          <cell r="R442">
            <v>9554.9351476075972</v>
          </cell>
          <cell r="S442">
            <v>0.70661764705882324</v>
          </cell>
          <cell r="T442">
            <v>3.5542502001089213E-3</v>
          </cell>
          <cell r="U442">
            <v>9574.5077820053175</v>
          </cell>
          <cell r="V442">
            <v>0.70281862745098012</v>
          </cell>
          <cell r="W442">
            <v>3.5351413280653248E-3</v>
          </cell>
          <cell r="X442">
            <v>9570.3971412885985</v>
          </cell>
          <cell r="Y442">
            <v>0.89744999999999997</v>
          </cell>
          <cell r="Z442">
            <v>4.5141270606028549E-3</v>
          </cell>
          <cell r="AA442">
            <v>9456.5825116861906</v>
          </cell>
          <cell r="AB442">
            <v>0.892625</v>
          </cell>
          <cell r="AC442">
            <v>4.489857560277033E-3</v>
          </cell>
          <cell r="AD442">
            <v>9451.014282155129</v>
          </cell>
          <cell r="AE442">
            <v>0.86025000000000007</v>
          </cell>
          <cell r="AF442">
            <v>4.3270129855519594E-3</v>
          </cell>
          <cell r="AG442">
            <v>9475.9558323130168</v>
          </cell>
          <cell r="AH442">
            <v>0.68188602941176435</v>
          </cell>
          <cell r="AI442">
            <v>3.4298514431051084E-3</v>
          </cell>
          <cell r="AJ442">
            <v>9586.9009301888818</v>
          </cell>
          <cell r="AK442">
            <v>0.67821997549019575</v>
          </cell>
          <cell r="AL442">
            <v>3.4114113815830382E-3</v>
          </cell>
          <cell r="AM442">
            <v>9582.9291634880683</v>
          </cell>
          <cell r="AN442">
            <v>0.65362132352941149</v>
          </cell>
          <cell r="AO442">
            <v>3.2876814351007521E-3</v>
          </cell>
          <cell r="AP442">
            <v>9601.0832561140596</v>
          </cell>
          <cell r="AQ442">
            <v>0.83014125000000005</v>
          </cell>
          <cell r="AR442">
            <v>4.1755675310576413E-3</v>
          </cell>
          <cell r="AS442">
            <v>9491.6638668710311</v>
          </cell>
          <cell r="AT442">
            <v>0.63074457720588206</v>
          </cell>
          <cell r="AU442">
            <v>3.1726125848722257E-3</v>
          </cell>
          <cell r="AV442">
            <v>9612.5767211870916</v>
          </cell>
        </row>
        <row r="443">
          <cell r="B443">
            <v>51</v>
          </cell>
          <cell r="C443">
            <v>5.4904971911568772E-3</v>
          </cell>
          <cell r="D443">
            <v>0.76323529411764668</v>
          </cell>
          <cell r="E443">
            <v>4.1905412385447325E-3</v>
          </cell>
          <cell r="F443">
            <v>9504.9602744930071</v>
          </cell>
          <cell r="G443">
            <v>0.96499999999999997</v>
          </cell>
          <cell r="H443">
            <v>5.2983297894663864E-3</v>
          </cell>
          <cell r="I443">
            <v>9367.1109950941736</v>
          </cell>
          <cell r="J443">
            <v>0.93</v>
          </cell>
          <cell r="K443">
            <v>5.1061623877758965E-3</v>
          </cell>
          <cell r="L443">
            <v>9395.5045558172678</v>
          </cell>
          <cell r="M443">
            <v>0.92500000000000004</v>
          </cell>
          <cell r="N443">
            <v>5.0787099018201115E-3</v>
          </cell>
          <cell r="O443">
            <v>9390.0086364167146</v>
          </cell>
          <cell r="P443">
            <v>0.73652205882352906</v>
          </cell>
          <cell r="Q443">
            <v>4.043872295195667E-3</v>
          </cell>
          <cell r="R443">
            <v>9519.6964292153425</v>
          </cell>
          <cell r="S443">
            <v>0.70980882352941144</v>
          </cell>
          <cell r="T443">
            <v>3.897203351846601E-3</v>
          </cell>
          <cell r="U443">
            <v>9540.4775858051817</v>
          </cell>
          <cell r="V443">
            <v>0.70599264705882325</v>
          </cell>
          <cell r="W443">
            <v>3.8762506456538775E-3</v>
          </cell>
          <cell r="X443">
            <v>9536.5644348284313</v>
          </cell>
          <cell r="Y443">
            <v>0.89744999999999997</v>
          </cell>
          <cell r="Z443">
            <v>4.927446704203739E-3</v>
          </cell>
          <cell r="AA443">
            <v>9413.8942966693648</v>
          </cell>
          <cell r="AB443">
            <v>0.892625</v>
          </cell>
          <cell r="AC443">
            <v>4.9009550552564073E-3</v>
          </cell>
          <cell r="AD443">
            <v>9408.5805742281082</v>
          </cell>
          <cell r="AE443">
            <v>0.86025000000000007</v>
          </cell>
          <cell r="AF443">
            <v>4.7232002086927041E-3</v>
          </cell>
          <cell r="AG443">
            <v>9434.9532483760813</v>
          </cell>
          <cell r="AH443">
            <v>0.68496551470588207</v>
          </cell>
          <cell r="AI443">
            <v>3.76080123453197E-3</v>
          </cell>
          <cell r="AJ443">
            <v>9554.0192841985681</v>
          </cell>
          <cell r="AK443">
            <v>0.68128290441176442</v>
          </cell>
          <cell r="AL443">
            <v>3.7405818730559919E-3</v>
          </cell>
          <cell r="AM443">
            <v>9550.2378498708404</v>
          </cell>
          <cell r="AN443">
            <v>0.65657316176470559</v>
          </cell>
          <cell r="AO443">
            <v>3.6049131004581062E-3</v>
          </cell>
          <cell r="AP443">
            <v>9569.5179529360776</v>
          </cell>
          <cell r="AQ443">
            <v>0.83014125000000005</v>
          </cell>
          <cell r="AR443">
            <v>4.5578882013884593E-3</v>
          </cell>
          <cell r="AS443">
            <v>9452.0307834128107</v>
          </cell>
          <cell r="AT443">
            <v>0.63359310110294098</v>
          </cell>
          <cell r="AU443">
            <v>3.4787411419420727E-3</v>
          </cell>
          <cell r="AV443">
            <v>9582.0797393084031</v>
          </cell>
        </row>
        <row r="444">
          <cell r="B444">
            <v>52</v>
          </cell>
          <cell r="C444">
            <v>6.0206907389724618E-3</v>
          </cell>
          <cell r="D444">
            <v>0.76666666666666627</v>
          </cell>
          <cell r="E444">
            <v>4.615862899878885E-3</v>
          </cell>
          <cell r="F444">
            <v>9465.1293464920145</v>
          </cell>
          <cell r="G444">
            <v>0.96499999999999997</v>
          </cell>
          <cell r="H444">
            <v>5.8099665631084251E-3</v>
          </cell>
          <cell r="I444">
            <v>9317.4809518676284</v>
          </cell>
          <cell r="J444">
            <v>0.93</v>
          </cell>
          <cell r="K444">
            <v>5.5992423872443901E-3</v>
          </cell>
          <cell r="L444">
            <v>9347.5295838401762</v>
          </cell>
          <cell r="M444">
            <v>0.92500000000000004</v>
          </cell>
          <cell r="N444">
            <v>5.5691389335495271E-3</v>
          </cell>
          <cell r="O444">
            <v>9342.3195065767686</v>
          </cell>
          <cell r="P444">
            <v>0.7398333333333329</v>
          </cell>
          <cell r="Q444">
            <v>4.4543076983831233E-3</v>
          </cell>
          <cell r="R444">
            <v>9481.1999925665659</v>
          </cell>
          <cell r="S444">
            <v>0.71299999999999963</v>
          </cell>
          <cell r="T444">
            <v>4.2927524968873632E-3</v>
          </cell>
          <cell r="U444">
            <v>9503.2964045795634</v>
          </cell>
          <cell r="V444">
            <v>0.70916666666666639</v>
          </cell>
          <cell r="W444">
            <v>4.2696731823879692E-3</v>
          </cell>
          <cell r="X444">
            <v>9499.5983207806075</v>
          </cell>
          <cell r="Y444">
            <v>0.89744999999999997</v>
          </cell>
          <cell r="Z444">
            <v>5.4032689036908358E-3</v>
          </cell>
          <cell r="AA444">
            <v>9367.507834243519</v>
          </cell>
          <cell r="AB444">
            <v>0.892625</v>
          </cell>
          <cell r="AC444">
            <v>5.3742190708752939E-3</v>
          </cell>
          <cell r="AD444">
            <v>9362.4695437000573</v>
          </cell>
          <cell r="AE444">
            <v>0.86025000000000007</v>
          </cell>
          <cell r="AF444">
            <v>5.1792992082010606E-3</v>
          </cell>
          <cell r="AG444">
            <v>9390.3900752243462</v>
          </cell>
          <cell r="AH444">
            <v>0.68804499999999968</v>
          </cell>
          <cell r="AI444">
            <v>4.1425061594963057E-3</v>
          </cell>
          <cell r="AJ444">
            <v>9518.0885166798125</v>
          </cell>
          <cell r="AK444">
            <v>0.68434583333333299</v>
          </cell>
          <cell r="AL444">
            <v>4.1202346210043898E-3</v>
          </cell>
          <cell r="AM444">
            <v>9514.514403286239</v>
          </cell>
          <cell r="AN444">
            <v>0.65952499999999969</v>
          </cell>
          <cell r="AO444">
            <v>3.9707960596208113E-3</v>
          </cell>
          <cell r="AP444">
            <v>9535.0206723024694</v>
          </cell>
          <cell r="AQ444">
            <v>0.83014125000000005</v>
          </cell>
          <cell r="AR444">
            <v>4.9980237359140232E-3</v>
          </cell>
          <cell r="AS444">
            <v>9408.9494838259325</v>
          </cell>
          <cell r="AT444">
            <v>0.63644162499999979</v>
          </cell>
          <cell r="AU444">
            <v>3.8318181975340831E-3</v>
          </cell>
          <cell r="AV444">
            <v>9548.7461642939015</v>
          </cell>
        </row>
        <row r="445">
          <cell r="B445">
            <v>53</v>
          </cell>
          <cell r="C445">
            <v>6.6259067931297129E-3</v>
          </cell>
          <cell r="D445">
            <v>0.77009803921568587</v>
          </cell>
          <cell r="E445">
            <v>5.1025978294150847E-3</v>
          </cell>
          <cell r="F445">
            <v>9421.439607098986</v>
          </cell>
          <cell r="G445">
            <v>0.96499999999999997</v>
          </cell>
          <cell r="H445">
            <v>6.3940000553701724E-3</v>
          </cell>
          <cell r="I445">
            <v>9263.3466990848774</v>
          </cell>
          <cell r="J445">
            <v>0.93</v>
          </cell>
          <cell r="K445">
            <v>6.1620933176106335E-3</v>
          </cell>
          <cell r="L445">
            <v>9295.1904999783164</v>
          </cell>
          <cell r="M445">
            <v>0.92500000000000004</v>
          </cell>
          <cell r="N445">
            <v>6.1289637836449851E-3</v>
          </cell>
          <cell r="O445">
            <v>9290.2908312830332</v>
          </cell>
          <cell r="P445">
            <v>0.74314460784313685</v>
          </cell>
          <cell r="Q445">
            <v>4.9240069053855572E-3</v>
          </cell>
          <cell r="R445">
            <v>9438.9678104497671</v>
          </cell>
          <cell r="S445">
            <v>0.71619117647058794</v>
          </cell>
          <cell r="T445">
            <v>4.7454159813560296E-3</v>
          </cell>
          <cell r="U445">
            <v>9462.5011052101436</v>
          </cell>
          <cell r="V445">
            <v>0.71234068627450942</v>
          </cell>
          <cell r="W445">
            <v>4.7199029922089537E-3</v>
          </cell>
          <cell r="X445">
            <v>9459.038140586912</v>
          </cell>
          <cell r="Y445">
            <v>0.89744999999999997</v>
          </cell>
          <cell r="Z445">
            <v>5.9464200514942602E-3</v>
          </cell>
          <cell r="AA445">
            <v>9316.8926704576716</v>
          </cell>
          <cell r="AB445">
            <v>0.892625</v>
          </cell>
          <cell r="AC445">
            <v>5.9144500512174104E-3</v>
          </cell>
          <cell r="AD445">
            <v>9312.1535813278151</v>
          </cell>
          <cell r="AE445">
            <v>0.86025000000000007</v>
          </cell>
          <cell r="AF445">
            <v>5.6999363187898357E-3</v>
          </cell>
          <cell r="AG445">
            <v>9341.7544353430385</v>
          </cell>
          <cell r="AH445">
            <v>0.6911244852941173</v>
          </cell>
          <cell r="AI445">
            <v>4.5793264220085686E-3</v>
          </cell>
          <cell r="AJ445">
            <v>9478.659776372835</v>
          </cell>
          <cell r="AK445">
            <v>0.68740876225490166</v>
          </cell>
          <cell r="AL445">
            <v>4.5547063874816409E-3</v>
          </cell>
          <cell r="AM445">
            <v>9475.3123716397731</v>
          </cell>
          <cell r="AN445">
            <v>0.66247683823529391</v>
          </cell>
          <cell r="AO445">
            <v>4.3895097827543281E-3</v>
          </cell>
          <cell r="AP445">
            <v>9497.1590497884881</v>
          </cell>
          <cell r="AQ445">
            <v>0.83014125000000005</v>
          </cell>
          <cell r="AR445">
            <v>5.5004385476321921E-3</v>
          </cell>
          <cell r="AS445">
            <v>9361.9233309757547</v>
          </cell>
          <cell r="AT445">
            <v>0.63929014889705849</v>
          </cell>
          <cell r="AU445">
            <v>4.2358769403579256E-3</v>
          </cell>
          <cell r="AV445">
            <v>9512.1571049779268</v>
          </cell>
        </row>
        <row r="446">
          <cell r="B446">
            <v>54</v>
          </cell>
          <cell r="C446">
            <v>7.2933306741590287E-3</v>
          </cell>
          <cell r="D446">
            <v>0.77352941176470547</v>
          </cell>
          <cell r="E446">
            <v>5.6416057861877165E-3</v>
          </cell>
          <cell r="F446">
            <v>9373.3657898098372</v>
          </cell>
          <cell r="G446">
            <v>0.96499999999999997</v>
          </cell>
          <cell r="H446">
            <v>7.0380641005634622E-3</v>
          </cell>
          <cell r="I446">
            <v>9204.1168597780161</v>
          </cell>
          <cell r="J446">
            <v>0.93</v>
          </cell>
          <cell r="K446">
            <v>6.7827975269678974E-3</v>
          </cell>
          <cell r="L446">
            <v>9237.9126687124826</v>
          </cell>
          <cell r="M446">
            <v>0.92500000000000004</v>
          </cell>
          <cell r="N446">
            <v>6.7463308735971018E-3</v>
          </cell>
          <cell r="O446">
            <v>9233.3509752385708</v>
          </cell>
          <cell r="P446">
            <v>0.7464558823529408</v>
          </cell>
          <cell r="Q446">
            <v>5.4441495836711467E-3</v>
          </cell>
          <cell r="R446">
            <v>9392.4902677713999</v>
          </cell>
          <cell r="S446">
            <v>0.71938235294117614</v>
          </cell>
          <cell r="T446">
            <v>5.2466933811545768E-3</v>
          </cell>
          <cell r="U446">
            <v>9417.5976012418796</v>
          </cell>
          <cell r="V446">
            <v>0.71551470588235255</v>
          </cell>
          <cell r="W446">
            <v>5.2184853522236375E-3</v>
          </cell>
          <cell r="X446">
            <v>9414.3923981637381</v>
          </cell>
          <cell r="Y446">
            <v>0.89744999999999997</v>
          </cell>
          <cell r="Z446">
            <v>6.5453996135240201E-3</v>
          </cell>
          <cell r="AA446">
            <v>9261.490513064442</v>
          </cell>
          <cell r="AB446">
            <v>0.892625</v>
          </cell>
          <cell r="AC446">
            <v>6.5102092930212031E-3</v>
          </cell>
          <cell r="AD446">
            <v>9257.0773141017871</v>
          </cell>
          <cell r="AE446">
            <v>0.86025000000000007</v>
          </cell>
          <cell r="AF446">
            <v>6.2740877124453052E-3</v>
          </cell>
          <cell r="AG446">
            <v>9288.5070299558101</v>
          </cell>
          <cell r="AH446">
            <v>0.69420397058823502</v>
          </cell>
          <cell r="AI446">
            <v>5.0630591128141668E-3</v>
          </cell>
          <cell r="AJ446">
            <v>9435.2538992136615</v>
          </cell>
          <cell r="AK446">
            <v>0.69047169117647023</v>
          </cell>
          <cell r="AL446">
            <v>5.0358383648958106E-3</v>
          </cell>
          <cell r="AM446">
            <v>9432.1551058572804</v>
          </cell>
          <cell r="AN446">
            <v>0.66542867647058801</v>
          </cell>
          <cell r="AO446">
            <v>4.8531913775679836E-3</v>
          </cell>
          <cell r="AP446">
            <v>9455.4711772310675</v>
          </cell>
          <cell r="AQ446">
            <v>0.83014125000000005</v>
          </cell>
          <cell r="AR446">
            <v>6.0544946425097196E-3</v>
          </cell>
          <cell r="AS446">
            <v>9310.4286470060779</v>
          </cell>
          <cell r="AT446">
            <v>0.6421386727941174</v>
          </cell>
          <cell r="AU446">
            <v>4.6833296793531041E-3</v>
          </cell>
          <cell r="AV446">
            <v>9471.8647780438896</v>
          </cell>
        </row>
        <row r="447">
          <cell r="B447">
            <v>55</v>
          </cell>
          <cell r="C447">
            <v>8.0534205394613301E-3</v>
          </cell>
          <cell r="D447">
            <v>0.77696078431372506</v>
          </cell>
          <cell r="E447">
            <v>6.2571919387481379E-3</v>
          </cell>
          <cell r="F447">
            <v>9320.4849551339921</v>
          </cell>
          <cell r="G447">
            <v>0.96499999999999997</v>
          </cell>
          <cell r="H447">
            <v>7.7715508205801831E-3</v>
          </cell>
          <cell r="I447">
            <v>9139.3376953298211</v>
          </cell>
          <cell r="J447">
            <v>0.93</v>
          </cell>
          <cell r="K447">
            <v>7.4896811016990378E-3</v>
          </cell>
          <cell r="L447">
            <v>9175.2537775087949</v>
          </cell>
          <cell r="M447">
            <v>0.92500000000000004</v>
          </cell>
          <cell r="N447">
            <v>7.4494139990017305E-3</v>
          </cell>
          <cell r="O447">
            <v>9171.0597344875605</v>
          </cell>
          <cell r="P447">
            <v>0.74976715686274464</v>
          </cell>
          <cell r="Q447">
            <v>6.0381902208919529E-3</v>
          </cell>
          <cell r="R447">
            <v>9341.356145790478</v>
          </cell>
          <cell r="S447">
            <v>0.72257352941176434</v>
          </cell>
          <cell r="T447">
            <v>5.8191885030357687E-3</v>
          </cell>
          <cell r="U447">
            <v>9368.1863542410665</v>
          </cell>
          <cell r="V447">
            <v>0.71868872549019569</v>
          </cell>
          <cell r="W447">
            <v>5.7879025433420278E-3</v>
          </cell>
          <cell r="X447">
            <v>9365.2635293338353</v>
          </cell>
          <cell r="Y447">
            <v>0.89744999999999997</v>
          </cell>
          <cell r="Z447">
            <v>7.2275422631395709E-3</v>
          </cell>
          <cell r="AA447">
            <v>9200.8703566395725</v>
          </cell>
          <cell r="AB447">
            <v>0.892625</v>
          </cell>
          <cell r="AC447">
            <v>7.1886845090366695E-3</v>
          </cell>
          <cell r="AD447">
            <v>9196.8118033453065</v>
          </cell>
          <cell r="AE447">
            <v>0.86025000000000007</v>
          </cell>
          <cell r="AF447">
            <v>6.9279550190716101E-3</v>
          </cell>
          <cell r="AG447">
            <v>9230.2301221322032</v>
          </cell>
          <cell r="AH447">
            <v>0.69728345588235252</v>
          </cell>
          <cell r="AI447">
            <v>5.6155169054295162E-3</v>
          </cell>
          <cell r="AJ447">
            <v>9387.4826509775321</v>
          </cell>
          <cell r="AK447">
            <v>0.69353462009803879</v>
          </cell>
          <cell r="AL447">
            <v>5.585325954325056E-3</v>
          </cell>
          <cell r="AM447">
            <v>9384.656297311556</v>
          </cell>
          <cell r="AN447">
            <v>0.668380514705882</v>
          </cell>
          <cell r="AO447">
            <v>5.3827493653080859E-3</v>
          </cell>
          <cell r="AP447">
            <v>9409.5819660428861</v>
          </cell>
          <cell r="AQ447">
            <v>0.83014125000000005</v>
          </cell>
          <cell r="AR447">
            <v>6.6854765934041037E-3</v>
          </cell>
          <cell r="AS447">
            <v>9254.0587066433109</v>
          </cell>
          <cell r="AT447">
            <v>0.6449871966911761</v>
          </cell>
          <cell r="AU447">
            <v>5.1943531375223022E-3</v>
          </cell>
          <cell r="AV447">
            <v>9427.5049126100566</v>
          </cell>
        </row>
        <row r="448">
          <cell r="B448">
            <v>56</v>
          </cell>
          <cell r="C448">
            <v>8.9132293257569804E-3</v>
          </cell>
          <cell r="D448">
            <v>0.78039215686274466</v>
          </cell>
          <cell r="E448">
            <v>6.9558142581397572E-3</v>
          </cell>
          <cell r="F448">
            <v>9262.1648918075043</v>
          </cell>
          <cell r="G448">
            <v>0.96499999999999997</v>
          </cell>
          <cell r="H448">
            <v>8.6012662993554864E-3</v>
          </cell>
          <cell r="I448">
            <v>9068.3108679641209</v>
          </cell>
          <cell r="J448">
            <v>0.93</v>
          </cell>
          <cell r="K448">
            <v>8.2893032729539923E-3</v>
          </cell>
          <cell r="L448">
            <v>9106.5340526880955</v>
          </cell>
          <cell r="M448">
            <v>0.92500000000000004</v>
          </cell>
          <cell r="N448">
            <v>8.2447371263252075E-3</v>
          </cell>
          <cell r="O448">
            <v>9102.7407137157879</v>
          </cell>
          <cell r="P448">
            <v>0.7530784313725486</v>
          </cell>
          <cell r="Q448">
            <v>6.7123607591048655E-3</v>
          </cell>
          <cell r="R448">
            <v>9284.9512604610973</v>
          </cell>
          <cell r="S448">
            <v>0.72576470588235253</v>
          </cell>
          <cell r="T448">
            <v>6.4689072600699745E-3</v>
          </cell>
          <cell r="U448">
            <v>9313.671111914171</v>
          </cell>
          <cell r="V448">
            <v>0.72186274509803883</v>
          </cell>
          <cell r="W448">
            <v>6.434128188779276E-3</v>
          </cell>
          <cell r="X448">
            <v>9311.0582967333357</v>
          </cell>
          <cell r="Y448">
            <v>0.89744999999999997</v>
          </cell>
          <cell r="Z448">
            <v>7.9991776584006011E-3</v>
          </cell>
          <cell r="AA448">
            <v>9134.3706772792921</v>
          </cell>
          <cell r="AB448">
            <v>0.892625</v>
          </cell>
          <cell r="AC448">
            <v>7.9561713269038249E-3</v>
          </cell>
          <cell r="AD448">
            <v>9130.6988248020734</v>
          </cell>
          <cell r="AE448">
            <v>0.86025000000000007</v>
          </cell>
          <cell r="AF448">
            <v>7.6676055274824432E-3</v>
          </cell>
          <cell r="AG448">
            <v>9166.2835030303922</v>
          </cell>
          <cell r="AH448">
            <v>0.70036294117647024</v>
          </cell>
          <cell r="AI448">
            <v>6.2424955059675255E-3</v>
          </cell>
          <cell r="AJ448">
            <v>9334.7670834515411</v>
          </cell>
          <cell r="AK448">
            <v>0.69659754901960746</v>
          </cell>
          <cell r="AL448">
            <v>6.2089337021720009E-3</v>
          </cell>
          <cell r="AM448">
            <v>9332.2399329217624</v>
          </cell>
          <cell r="AN448">
            <v>0.6713323529411761</v>
          </cell>
          <cell r="AO448">
            <v>5.9837392155647259E-3</v>
          </cell>
          <cell r="AP448">
            <v>9358.9325446873536</v>
          </cell>
          <cell r="AQ448">
            <v>0.83014125000000005</v>
          </cell>
          <cell r="AR448">
            <v>7.399239334020557E-3</v>
          </cell>
          <cell r="AS448">
            <v>9192.1909137660587</v>
          </cell>
          <cell r="AT448">
            <v>0.64783572058823502</v>
          </cell>
          <cell r="AU448">
            <v>5.774308343019962E-3</v>
          </cell>
          <cell r="AV448">
            <v>9378.5351228882337</v>
          </cell>
        </row>
        <row r="449">
          <cell r="B449">
            <v>57</v>
          </cell>
          <cell r="C449">
            <v>9.8112288850157568E-3</v>
          </cell>
          <cell r="D449">
            <v>0.78382352941176425</v>
          </cell>
          <cell r="E449">
            <v>7.6902720525196993E-3</v>
          </cell>
          <cell r="F449">
            <v>9197.7389931918278</v>
          </cell>
          <cell r="G449">
            <v>0.96499999999999997</v>
          </cell>
          <cell r="H449">
            <v>9.4678358740402056E-3</v>
          </cell>
          <cell r="I449">
            <v>8990.3119113034209</v>
          </cell>
          <cell r="J449">
            <v>0.93</v>
          </cell>
          <cell r="K449">
            <v>9.1244428630646544E-3</v>
          </cell>
          <cell r="L449">
            <v>9031.047230159882</v>
          </cell>
          <cell r="M449">
            <v>0.92500000000000004</v>
          </cell>
          <cell r="N449">
            <v>9.0753867186395762E-3</v>
          </cell>
          <cell r="O449">
            <v>9027.6910094021023</v>
          </cell>
          <cell r="P449">
            <v>0.75638970588235244</v>
          </cell>
          <cell r="Q449">
            <v>7.4211125306815088E-3</v>
          </cell>
          <cell r="R449">
            <v>9222.6273179701766</v>
          </cell>
          <cell r="S449">
            <v>0.72895588235294084</v>
          </cell>
          <cell r="T449">
            <v>7.151953008843321E-3</v>
          </cell>
          <cell r="U449">
            <v>9253.4218372404048</v>
          </cell>
          <cell r="V449">
            <v>0.72503676470588196</v>
          </cell>
          <cell r="W449">
            <v>7.1135016485807216E-3</v>
          </cell>
          <cell r="X449">
            <v>9251.1497540789569</v>
          </cell>
          <cell r="Y449">
            <v>0.89744999999999997</v>
          </cell>
          <cell r="Z449">
            <v>8.8050873628573913E-3</v>
          </cell>
          <cell r="AA449">
            <v>9061.3032234340499</v>
          </cell>
          <cell r="AB449">
            <v>0.892625</v>
          </cell>
          <cell r="AC449">
            <v>8.7577481834871899E-3</v>
          </cell>
          <cell r="AD449">
            <v>9058.0534206175889</v>
          </cell>
          <cell r="AE449">
            <v>0.86025000000000007</v>
          </cell>
          <cell r="AF449">
            <v>8.4401096483348054E-3</v>
          </cell>
          <cell r="AG449">
            <v>9096.000056976085</v>
          </cell>
          <cell r="AH449">
            <v>0.70344242647058786</v>
          </cell>
          <cell r="AI449">
            <v>6.9016346535338046E-3</v>
          </cell>
          <cell r="AJ449">
            <v>9276.4948418838412</v>
          </cell>
          <cell r="AK449">
            <v>0.69966047794117603</v>
          </cell>
          <cell r="AL449">
            <v>6.8645290908803964E-3</v>
          </cell>
          <cell r="AM449">
            <v>9274.2966738854884</v>
          </cell>
          <cell r="AN449">
            <v>0.67428419117647032</v>
          </cell>
          <cell r="AO449">
            <v>6.615556533180072E-3</v>
          </cell>
          <cell r="AP449">
            <v>9302.9311330038836</v>
          </cell>
          <cell r="AQ449">
            <v>0.83014125000000005</v>
          </cell>
          <cell r="AR449">
            <v>8.1447058106430877E-3</v>
          </cell>
          <cell r="AS449">
            <v>9124.175693191095</v>
          </cell>
          <cell r="AT449">
            <v>0.65068424448529383</v>
          </cell>
          <cell r="AU449">
            <v>6.3840120545187694E-3</v>
          </cell>
          <cell r="AV449">
            <v>9324.3805692828337</v>
          </cell>
        </row>
        <row r="450">
          <cell r="B450">
            <v>58</v>
          </cell>
          <cell r="C450">
            <v>1.0771930480467096E-2</v>
          </cell>
          <cell r="D450">
            <v>0.78725490196078385</v>
          </cell>
          <cell r="E450">
            <v>8.4802550743285025E-3</v>
          </cell>
          <cell r="F450">
            <v>9127.0058780661147</v>
          </cell>
          <cell r="G450">
            <v>0.96499999999999997</v>
          </cell>
          <cell r="H450">
            <v>1.0394912913650746E-2</v>
          </cell>
          <cell r="I450">
            <v>8905.1931136707717</v>
          </cell>
          <cell r="J450">
            <v>0.93</v>
          </cell>
          <cell r="K450">
            <v>1.00178953468344E-2</v>
          </cell>
          <cell r="L450">
            <v>8948.6439557146496</v>
          </cell>
          <cell r="M450">
            <v>0.92500000000000004</v>
          </cell>
          <cell r="N450">
            <v>9.9640356944320635E-3</v>
          </cell>
          <cell r="O450">
            <v>8945.7612223153919</v>
          </cell>
          <cell r="P450">
            <v>0.75970098039215639</v>
          </cell>
          <cell r="Q450">
            <v>8.1834461467270043E-3</v>
          </cell>
          <cell r="R450">
            <v>9154.1851628149816</v>
          </cell>
          <cell r="S450">
            <v>0.73214705882352904</v>
          </cell>
          <cell r="T450">
            <v>7.8866372191255078E-3</v>
          </cell>
          <cell r="U450">
            <v>9187.2417990894573</v>
          </cell>
          <cell r="V450">
            <v>0.7282107843137251</v>
          </cell>
          <cell r="W450">
            <v>7.8442359437538647E-3</v>
          </cell>
          <cell r="X450">
            <v>9185.3416850520498</v>
          </cell>
          <cell r="Y450">
            <v>0.89744999999999997</v>
          </cell>
          <cell r="Z450">
            <v>9.6672690096951952E-3</v>
          </cell>
          <cell r="AA450">
            <v>8981.5176569303731</v>
          </cell>
          <cell r="AB450">
            <v>0.892625</v>
          </cell>
          <cell r="AC450">
            <v>9.6152944451269404E-3</v>
          </cell>
          <cell r="AD450">
            <v>8978.7252697272452</v>
          </cell>
          <cell r="AE450">
            <v>0.86025000000000007</v>
          </cell>
          <cell r="AF450">
            <v>9.2665531958218191E-3</v>
          </cell>
          <cell r="AG450">
            <v>9019.2288191339467</v>
          </cell>
          <cell r="AH450">
            <v>0.70652191176470547</v>
          </cell>
          <cell r="AI450">
            <v>7.610604916456115E-3</v>
          </cell>
          <cell r="AJ450">
            <v>9212.4718636197686</v>
          </cell>
          <cell r="AK450">
            <v>0.7027234068627447</v>
          </cell>
          <cell r="AL450">
            <v>7.56968768572248E-3</v>
          </cell>
          <cell r="AM450">
            <v>9210.6329945701455</v>
          </cell>
          <cell r="AN450">
            <v>0.67723602941176442</v>
          </cell>
          <cell r="AO450">
            <v>7.295139427691096E-3</v>
          </cell>
          <cell r="AP450">
            <v>9241.3870661692163</v>
          </cell>
          <cell r="AQ450">
            <v>0.83014125000000005</v>
          </cell>
          <cell r="AR450">
            <v>8.9422238339680552E-3</v>
          </cell>
          <cell r="AS450">
            <v>9049.8619664054331</v>
          </cell>
          <cell r="AT450">
            <v>0.65353276838235264</v>
          </cell>
          <cell r="AU450">
            <v>7.0398095477219071E-3</v>
          </cell>
          <cell r="AV450">
            <v>9264.8536113276114</v>
          </cell>
        </row>
        <row r="451">
          <cell r="B451">
            <v>59</v>
          </cell>
          <cell r="C451">
            <v>1.1828879722072827E-2</v>
          </cell>
          <cell r="D451">
            <v>0.79068627450980344</v>
          </cell>
          <cell r="E451">
            <v>9.3529328390703232E-3</v>
          </cell>
          <cell r="F451">
            <v>9049.6065401552187</v>
          </cell>
          <cell r="G451">
            <v>0.96499999999999997</v>
          </cell>
          <cell r="H451">
            <v>1.1414868931800277E-2</v>
          </cell>
          <cell r="I451">
            <v>8812.6244067749212</v>
          </cell>
          <cell r="J451">
            <v>0.93</v>
          </cell>
          <cell r="K451">
            <v>1.1000858141527729E-2</v>
          </cell>
          <cell r="L451">
            <v>8858.9973770702181</v>
          </cell>
          <cell r="M451">
            <v>0.92500000000000004</v>
          </cell>
          <cell r="N451">
            <v>1.0941713742917365E-2</v>
          </cell>
          <cell r="O451">
            <v>8856.6253381823753</v>
          </cell>
          <cell r="P451">
            <v>0.76301225490196034</v>
          </cell>
          <cell r="Q451">
            <v>9.0255801897028611E-3</v>
          </cell>
          <cell r="R451">
            <v>9079.2723815179179</v>
          </cell>
          <cell r="S451">
            <v>0.73533823529411724</v>
          </cell>
          <cell r="T451">
            <v>8.6982275403354008E-3</v>
          </cell>
          <cell r="U451">
            <v>9114.7853559756531</v>
          </cell>
          <cell r="V451">
            <v>0.73138480392156824</v>
          </cell>
          <cell r="W451">
            <v>8.6514628761400498E-3</v>
          </cell>
          <cell r="X451">
            <v>9113.2896976505035</v>
          </cell>
          <cell r="Y451">
            <v>0.89744999999999997</v>
          </cell>
          <cell r="Z451">
            <v>1.0615828106574259E-2</v>
          </cell>
          <cell r="AA451">
            <v>8894.6909096255004</v>
          </cell>
          <cell r="AB451">
            <v>0.892625</v>
          </cell>
          <cell r="AC451">
            <v>1.0558753761915257E-2</v>
          </cell>
          <cell r="AD451">
            <v>8892.3921825169164</v>
          </cell>
          <cell r="AE451">
            <v>0.86025000000000007</v>
          </cell>
          <cell r="AF451">
            <v>1.0175793780913151E-2</v>
          </cell>
          <cell r="AG451">
            <v>8935.6516554961527</v>
          </cell>
          <cell r="AH451">
            <v>0.70960139705882319</v>
          </cell>
          <cell r="AI451">
            <v>8.3937895764236627E-3</v>
          </cell>
          <cell r="AJ451">
            <v>9142.3593799617902</v>
          </cell>
          <cell r="AK451">
            <v>0.70578633578431338</v>
          </cell>
          <cell r="AL451">
            <v>8.3486616754751483E-3</v>
          </cell>
          <cell r="AM451">
            <v>9140.9113794134391</v>
          </cell>
          <cell r="AN451">
            <v>0.68018786764705852</v>
          </cell>
          <cell r="AO451">
            <v>8.0458604748102468E-3</v>
          </cell>
          <cell r="AP451">
            <v>9173.9698590162498</v>
          </cell>
          <cell r="AQ451">
            <v>0.83014125000000005</v>
          </cell>
          <cell r="AR451">
            <v>9.819640998581191E-3</v>
          </cell>
          <cell r="AS451">
            <v>8968.9360750353208</v>
          </cell>
          <cell r="AT451">
            <v>0.65638129227941144</v>
          </cell>
          <cell r="AU451">
            <v>7.7642553581918879E-3</v>
          </cell>
          <cell r="AV451">
            <v>9199.6308064163422</v>
          </cell>
        </row>
        <row r="452">
          <cell r="B452">
            <v>60</v>
          </cell>
          <cell r="C452">
            <v>1.3095055913718371E-2</v>
          </cell>
          <cell r="D452">
            <v>0.79411764705882304</v>
          </cell>
          <cell r="E452">
            <v>1.0399014990305759E-2</v>
          </cell>
          <cell r="F452">
            <v>8964.966177965136</v>
          </cell>
          <cell r="G452">
            <v>0.96499999999999997</v>
          </cell>
          <cell r="H452">
            <v>1.2636728956738228E-2</v>
          </cell>
          <cell r="I452">
            <v>8712.0294542264</v>
          </cell>
          <cell r="J452">
            <v>0.94</v>
          </cell>
          <cell r="K452">
            <v>1.2309352558895268E-2</v>
          </cell>
          <cell r="L452">
            <v>8761.5408036489025</v>
          </cell>
          <cell r="M452">
            <v>0.92500000000000004</v>
          </cell>
          <cell r="N452">
            <v>1.2112926720189494E-2</v>
          </cell>
          <cell r="O452">
            <v>8759.718679003714</v>
          </cell>
          <cell r="P452">
            <v>0.76632352941176418</v>
          </cell>
          <cell r="Q452">
            <v>1.0035049465645056E-2</v>
          </cell>
          <cell r="R452">
            <v>8997.3266805743733</v>
          </cell>
          <cell r="S452">
            <v>0.74647058823529366</v>
          </cell>
          <cell r="T452">
            <v>9.7750740908874138E-3</v>
          </cell>
          <cell r="U452">
            <v>9035.50287896806</v>
          </cell>
          <cell r="V452">
            <v>0.73455882352941138</v>
          </cell>
          <cell r="W452">
            <v>9.6190888660328284E-3</v>
          </cell>
          <cell r="X452">
            <v>9034.4464101517715</v>
          </cell>
          <cell r="Y452">
            <v>0.90709999999999991</v>
          </cell>
          <cell r="Z452">
            <v>1.1878525219333934E-2</v>
          </cell>
          <cell r="AA452">
            <v>8800.2663998678072</v>
          </cell>
          <cell r="AB452">
            <v>0.892625</v>
          </cell>
          <cell r="AC452">
            <v>1.1688974284982862E-2</v>
          </cell>
          <cell r="AD452">
            <v>8798.4996031073406</v>
          </cell>
          <cell r="AE452">
            <v>0.86949999999999994</v>
          </cell>
          <cell r="AF452">
            <v>1.1386151116978122E-2</v>
          </cell>
          <cell r="AG452">
            <v>8844.7243069517481</v>
          </cell>
          <cell r="AH452">
            <v>0.7203441176470583</v>
          </cell>
          <cell r="AI452">
            <v>9.4329464977063529E-3</v>
          </cell>
          <cell r="AJ452">
            <v>9065.6203390943483</v>
          </cell>
          <cell r="AK452">
            <v>0.70884926470588194</v>
          </cell>
          <cell r="AL452">
            <v>9.2824207557216792E-3</v>
          </cell>
          <cell r="AM452">
            <v>9064.5970029012151</v>
          </cell>
          <cell r="AN452">
            <v>0.6904852941176467</v>
          </cell>
          <cell r="AO452">
            <v>9.0419435340708589E-3</v>
          </cell>
          <cell r="AP452">
            <v>9100.1573775304896</v>
          </cell>
          <cell r="AQ452">
            <v>0.83906749999999997</v>
          </cell>
          <cell r="AR452">
            <v>1.0987635827883889E-2</v>
          </cell>
          <cell r="AS452">
            <v>8880.86434263925</v>
          </cell>
          <cell r="AT452">
            <v>0.66631830882352894</v>
          </cell>
          <cell r="AU452">
            <v>8.7254755103783766E-3</v>
          </cell>
          <cell r="AV452">
            <v>9128.2025236342361</v>
          </cell>
        </row>
        <row r="453">
          <cell r="B453">
            <v>61</v>
          </cell>
          <cell r="C453">
            <v>1.4444997013561431E-2</v>
          </cell>
          <cell r="D453">
            <v>0.79754901960784264</v>
          </cell>
          <cell r="E453">
            <v>1.1520593206404134E-2</v>
          </cell>
          <cell r="F453">
            <v>8871.7393602928933</v>
          </cell>
          <cell r="G453">
            <v>0.96499999999999997</v>
          </cell>
          <cell r="H453">
            <v>1.393942211808678E-2</v>
          </cell>
          <cell r="I453">
            <v>8601.9378993502214</v>
          </cell>
          <cell r="J453">
            <v>0.94</v>
          </cell>
          <cell r="K453">
            <v>1.3578297192747744E-2</v>
          </cell>
          <cell r="L453">
            <v>8653.6919089376406</v>
          </cell>
          <cell r="M453">
            <v>0.92500000000000004</v>
          </cell>
          <cell r="N453">
            <v>1.3361622237544325E-2</v>
          </cell>
          <cell r="O453">
            <v>8653.6128485554673</v>
          </cell>
          <cell r="P453">
            <v>0.76963480392156813</v>
          </cell>
          <cell r="Q453">
            <v>1.1117372444179988E-2</v>
          </cell>
          <cell r="R453">
            <v>8907.0380622762423</v>
          </cell>
          <cell r="S453">
            <v>0.74969607843137198</v>
          </cell>
          <cell r="T453">
            <v>1.0829357614019885E-2</v>
          </cell>
          <cell r="U453">
            <v>8947.1801688777214</v>
          </cell>
          <cell r="V453">
            <v>0.73773284313725451</v>
          </cell>
          <cell r="W453">
            <v>1.0656548715923825E-2</v>
          </cell>
          <cell r="X453">
            <v>8947.5432672771112</v>
          </cell>
          <cell r="Y453">
            <v>0.90709999999999991</v>
          </cell>
          <cell r="Z453">
            <v>1.3103056791001573E-2</v>
          </cell>
          <cell r="AA453">
            <v>8695.7322135001195</v>
          </cell>
          <cell r="AB453">
            <v>0.892625</v>
          </cell>
          <cell r="AC453">
            <v>1.2893965459230272E-2</v>
          </cell>
          <cell r="AD453">
            <v>8695.6541675001881</v>
          </cell>
          <cell r="AE453">
            <v>0.86949999999999994</v>
          </cell>
          <cell r="AF453">
            <v>1.2559924903291664E-2</v>
          </cell>
          <cell r="AG453">
            <v>8744.0169394047862</v>
          </cell>
          <cell r="AH453">
            <v>0.72345671568627401</v>
          </cell>
          <cell r="AI453">
            <v>1.0450330097529189E-2</v>
          </cell>
          <cell r="AJ453">
            <v>8980.1048274671539</v>
          </cell>
          <cell r="AK453">
            <v>0.71191219362745051</v>
          </cell>
          <cell r="AL453">
            <v>1.0283569510866489E-2</v>
          </cell>
          <cell r="AM453">
            <v>8980.4555995392311</v>
          </cell>
          <cell r="AN453">
            <v>0.69346887254901912</v>
          </cell>
          <cell r="AO453">
            <v>1.0017155792968394E-2</v>
          </cell>
          <cell r="AP453">
            <v>9017.874268371701</v>
          </cell>
          <cell r="AQ453">
            <v>0.83906749999999997</v>
          </cell>
          <cell r="AR453">
            <v>1.2120327531676455E-2</v>
          </cell>
          <cell r="AS453">
            <v>8783.2846394054905</v>
          </cell>
          <cell r="AT453">
            <v>0.66919746200980346</v>
          </cell>
          <cell r="AU453">
            <v>9.6665553402144992E-3</v>
          </cell>
          <cell r="AV453">
            <v>9048.5546160604918</v>
          </cell>
        </row>
        <row r="454">
          <cell r="B454">
            <v>62</v>
          </cell>
          <cell r="C454">
            <v>1.5787933389327619E-2</v>
          </cell>
          <cell r="D454">
            <v>0.80098039215686223</v>
          </cell>
          <cell r="E454">
            <v>1.2645825077530055E-2</v>
          </cell>
          <cell r="F454">
            <v>8769.5316600897149</v>
          </cell>
          <cell r="G454">
            <v>0.96499999999999997</v>
          </cell>
          <cell r="H454">
            <v>1.5235355720701152E-2</v>
          </cell>
          <cell r="I454">
            <v>8482.0318559376101</v>
          </cell>
          <cell r="J454">
            <v>0.94</v>
          </cell>
          <cell r="K454">
            <v>1.4840657385967961E-2</v>
          </cell>
          <cell r="L454">
            <v>8536.1895083836098</v>
          </cell>
          <cell r="M454">
            <v>0.92500000000000004</v>
          </cell>
          <cell r="N454">
            <v>1.4603838385128048E-2</v>
          </cell>
          <cell r="O454">
            <v>8537.9865426831093</v>
          </cell>
          <cell r="P454">
            <v>0.77294607843137197</v>
          </cell>
          <cell r="Q454">
            <v>1.2203221199816502E-2</v>
          </cell>
          <cell r="R454">
            <v>8808.0152027634304</v>
          </cell>
          <cell r="S454">
            <v>0.75292156862745041</v>
          </cell>
          <cell r="T454">
            <v>1.188707557287825E-2</v>
          </cell>
          <cell r="U454">
            <v>8850.2879551918777</v>
          </cell>
          <cell r="V454">
            <v>0.74090686274509765</v>
          </cell>
          <cell r="W454">
            <v>1.1697388196715303E-2</v>
          </cell>
          <cell r="X454">
            <v>8852.1933365615369</v>
          </cell>
          <cell r="Y454">
            <v>0.90709999999999991</v>
          </cell>
          <cell r="Z454">
            <v>1.4321234377459082E-2</v>
          </cell>
          <cell r="AA454">
            <v>8581.7915404672858</v>
          </cell>
          <cell r="AB454">
            <v>0.892625</v>
          </cell>
          <cell r="AC454">
            <v>1.4092704041648566E-2</v>
          </cell>
          <cell r="AD454">
            <v>8583.5327030190292</v>
          </cell>
          <cell r="AE454">
            <v>0.86949999999999994</v>
          </cell>
          <cell r="AF454">
            <v>1.3727608082020363E-2</v>
          </cell>
          <cell r="AG454">
            <v>8634.1927432927514</v>
          </cell>
          <cell r="AH454">
            <v>0.72656931372548961</v>
          </cell>
          <cell r="AI454">
            <v>1.1471027927827511E-2</v>
          </cell>
          <cell r="AJ454">
            <v>8886.2597677097074</v>
          </cell>
          <cell r="AK454">
            <v>0.71497512254901907</v>
          </cell>
          <cell r="AL454">
            <v>1.1287979609830264E-2</v>
          </cell>
          <cell r="AM454">
            <v>8888.1044601421199</v>
          </cell>
          <cell r="AN454">
            <v>0.69645245098039166</v>
          </cell>
          <cell r="AO454">
            <v>1.0995544904912382E-2</v>
          </cell>
          <cell r="AP454">
            <v>8927.540816904022</v>
          </cell>
          <cell r="AQ454">
            <v>0.83906749999999997</v>
          </cell>
          <cell r="AR454">
            <v>1.3247141799149651E-2</v>
          </cell>
          <cell r="AS454">
            <v>8676.8283527719523</v>
          </cell>
          <cell r="AT454">
            <v>0.67207661519607786</v>
          </cell>
          <cell r="AU454">
            <v>1.0610700833240448E-2</v>
          </cell>
          <cell r="AV454">
            <v>8961.0862621153901</v>
          </cell>
        </row>
        <row r="455">
          <cell r="B455">
            <v>63</v>
          </cell>
          <cell r="C455">
            <v>1.7266733797012958E-2</v>
          </cell>
          <cell r="D455">
            <v>0.80441176470588183</v>
          </cell>
          <cell r="E455">
            <v>1.3889563804361885E-2</v>
          </cell>
          <cell r="F455">
            <v>8658.633696704359</v>
          </cell>
          <cell r="G455">
            <v>0.96499999999999997</v>
          </cell>
          <cell r="H455">
            <v>1.6662398114117506E-2</v>
          </cell>
          <cell r="I455">
            <v>8352.8050833780817</v>
          </cell>
          <cell r="J455">
            <v>0.94</v>
          </cell>
          <cell r="K455">
            <v>1.6230729769192181E-2</v>
          </cell>
          <cell r="L455">
            <v>8409.5068445079942</v>
          </cell>
          <cell r="M455">
            <v>0.92500000000000004</v>
          </cell>
          <cell r="N455">
            <v>1.5971728762236986E-2</v>
          </cell>
          <cell r="O455">
            <v>8413.2991670793672</v>
          </cell>
          <cell r="P455">
            <v>0.77625735294117593</v>
          </cell>
          <cell r="Q455">
            <v>1.3403429071209219E-2</v>
          </cell>
          <cell r="R455">
            <v>8700.5290449127606</v>
          </cell>
          <cell r="S455">
            <v>0.75614705882352884</v>
          </cell>
          <cell r="T455">
            <v>1.305618997610017E-2</v>
          </cell>
          <cell r="U455">
            <v>8745.0839134267771</v>
          </cell>
          <cell r="V455">
            <v>0.74408088235294068</v>
          </cell>
          <cell r="W455">
            <v>1.2847846519034744E-2</v>
          </cell>
          <cell r="X455">
            <v>8748.6457947113995</v>
          </cell>
          <cell r="Y455">
            <v>0.90709999999999991</v>
          </cell>
          <cell r="Z455">
            <v>1.5662654227270454E-2</v>
          </cell>
          <cell r="AA455">
            <v>8458.8896924377568</v>
          </cell>
          <cell r="AB455">
            <v>0.892625</v>
          </cell>
          <cell r="AC455">
            <v>1.5412718255558693E-2</v>
          </cell>
          <cell r="AD455">
            <v>8462.5675170035702</v>
          </cell>
          <cell r="AE455">
            <v>0.86949999999999994</v>
          </cell>
          <cell r="AF455">
            <v>1.5013425036502766E-2</v>
          </cell>
          <cell r="AG455">
            <v>8515.665929208204</v>
          </cell>
          <cell r="AH455">
            <v>0.72968191176470532</v>
          </cell>
          <cell r="AI455">
            <v>1.2599223326936665E-2</v>
          </cell>
          <cell r="AJ455">
            <v>8784.3252337403792</v>
          </cell>
          <cell r="AK455">
            <v>0.71803805147058775</v>
          </cell>
          <cell r="AL455">
            <v>1.2398171890868528E-2</v>
          </cell>
          <cell r="AM455">
            <v>8787.7757182259938</v>
          </cell>
          <cell r="AN455">
            <v>0.69943602941176419</v>
          </cell>
          <cell r="AO455">
            <v>1.2076975727892658E-2</v>
          </cell>
          <cell r="AP455">
            <v>8829.3776409613147</v>
          </cell>
          <cell r="AQ455">
            <v>0.83906749999999997</v>
          </cell>
          <cell r="AR455">
            <v>1.448795516022517E-2</v>
          </cell>
          <cell r="AS455">
            <v>8561.8851772158996</v>
          </cell>
          <cell r="AT455">
            <v>0.67495576838235249</v>
          </cell>
          <cell r="AU455">
            <v>1.1654281577416416E-2</v>
          </cell>
          <cell r="AV455">
            <v>8866.0028566472229</v>
          </cell>
        </row>
        <row r="456">
          <cell r="B456">
            <v>64</v>
          </cell>
          <cell r="C456">
            <v>1.8840062508802716E-2</v>
          </cell>
          <cell r="D456">
            <v>0.80784313725490142</v>
          </cell>
          <cell r="E456">
            <v>1.5219815203189635E-2</v>
          </cell>
          <cell r="F456">
            <v>8538.3690515153867</v>
          </cell>
          <cell r="G456">
            <v>0.96499999999999997</v>
          </cell>
          <cell r="H456">
            <v>1.8180660320994621E-2</v>
          </cell>
          <cell r="I456">
            <v>8213.6273197092123</v>
          </cell>
          <cell r="J456">
            <v>0.94</v>
          </cell>
          <cell r="K456">
            <v>1.7709658758274554E-2</v>
          </cell>
          <cell r="L456">
            <v>8273.0144114226132</v>
          </cell>
          <cell r="M456">
            <v>0.92500000000000004</v>
          </cell>
          <cell r="N456">
            <v>1.7427057820642515E-2</v>
          </cell>
          <cell r="O456">
            <v>8278.9242347872223</v>
          </cell>
          <cell r="P456">
            <v>0.77956862745097988</v>
          </cell>
          <cell r="Q456">
            <v>1.4687121671077998E-2</v>
          </cell>
          <cell r="R456">
            <v>8583.9121209772766</v>
          </cell>
          <cell r="S456">
            <v>0.75937254901960727</v>
          </cell>
          <cell r="T456">
            <v>1.4306626290998256E-2</v>
          </cell>
          <cell r="U456">
            <v>8630.9064364961396</v>
          </cell>
          <cell r="V456">
            <v>0.74725490196078381</v>
          </cell>
          <cell r="W456">
            <v>1.4078329062950413E-2</v>
          </cell>
          <cell r="X456">
            <v>8636.2445362915496</v>
          </cell>
          <cell r="Y456">
            <v>0.90709999999999991</v>
          </cell>
          <cell r="Z456">
            <v>1.7089820701734943E-2</v>
          </cell>
          <cell r="AA456">
            <v>8326.4010280384828</v>
          </cell>
          <cell r="AB456">
            <v>0.892625</v>
          </cell>
          <cell r="AC456">
            <v>1.6817110796920026E-2</v>
          </cell>
          <cell r="AD456">
            <v>8332.1363481453518</v>
          </cell>
          <cell r="AE456">
            <v>0.86949999999999994</v>
          </cell>
          <cell r="AF456">
            <v>1.6381434351403962E-2</v>
          </cell>
          <cell r="AG456">
            <v>8387.8166171441371</v>
          </cell>
          <cell r="AH456">
            <v>0.73279450980392102</v>
          </cell>
          <cell r="AI456">
            <v>1.3805894370813317E-2</v>
          </cell>
          <cell r="AJ456">
            <v>8673.6495583440392</v>
          </cell>
          <cell r="AK456">
            <v>0.72110098039215642</v>
          </cell>
          <cell r="AL456">
            <v>1.3585587545747149E-2</v>
          </cell>
          <cell r="AM456">
            <v>8678.8233643330277</v>
          </cell>
          <cell r="AN456">
            <v>0.70241960784313673</v>
          </cell>
          <cell r="AO456">
            <v>1.3233629319173388E-2</v>
          </cell>
          <cell r="AP456">
            <v>8722.7454614990274</v>
          </cell>
          <cell r="AQ456">
            <v>0.83906749999999997</v>
          </cell>
          <cell r="AR456">
            <v>1.5808084149104822E-2</v>
          </cell>
          <cell r="AS456">
            <v>8437.8409686813993</v>
          </cell>
          <cell r="AT456">
            <v>0.67783492156862701</v>
          </cell>
          <cell r="AU456">
            <v>1.277045229300232E-2</v>
          </cell>
          <cell r="AV456">
            <v>8762.675962889678</v>
          </cell>
        </row>
        <row r="457">
          <cell r="B457">
            <v>65</v>
          </cell>
          <cell r="C457">
            <v>2.0591069006077878E-2</v>
          </cell>
          <cell r="D457">
            <v>0.81127450980392102</v>
          </cell>
          <cell r="E457">
            <v>1.6705009414244541E-2</v>
          </cell>
          <cell r="F457">
            <v>8408.4166524146895</v>
          </cell>
          <cell r="G457">
            <v>0.96499999999999997</v>
          </cell>
          <cell r="H457">
            <v>1.9870381590865151E-2</v>
          </cell>
          <cell r="I457">
            <v>8064.2981514063376</v>
          </cell>
          <cell r="J457">
            <v>0.94</v>
          </cell>
          <cell r="K457">
            <v>1.9355604865713204E-2</v>
          </cell>
          <cell r="L457">
            <v>8126.5021492940314</v>
          </cell>
          <cell r="M457">
            <v>0.92500000000000004</v>
          </cell>
          <cell r="N457">
            <v>1.9046738830622037E-2</v>
          </cell>
          <cell r="O457">
            <v>8134.6469434548671</v>
          </cell>
          <cell r="P457">
            <v>0.78287990196078372</v>
          </cell>
          <cell r="Q457">
            <v>1.6120334084745981E-2</v>
          </cell>
          <cell r="R457">
            <v>8457.8391592426415</v>
          </cell>
          <cell r="S457">
            <v>0.7625980392156857</v>
          </cell>
          <cell r="T457">
            <v>1.5702708849389867E-2</v>
          </cell>
          <cell r="U457">
            <v>8507.4272835566189</v>
          </cell>
          <cell r="V457">
            <v>0.75042892156862695</v>
          </cell>
          <cell r="W457">
            <v>1.5452133708176202E-2</v>
          </cell>
          <cell r="X457">
            <v>8514.6606438415292</v>
          </cell>
          <cell r="Y457">
            <v>0.90709999999999991</v>
          </cell>
          <cell r="Z457">
            <v>1.8678158695413241E-2</v>
          </cell>
          <cell r="AA457">
            <v>8184.1043273785635</v>
          </cell>
          <cell r="AB457">
            <v>0.892625</v>
          </cell>
          <cell r="AC457">
            <v>1.8380102971550266E-2</v>
          </cell>
          <cell r="AD457">
            <v>8192.0138880035465</v>
          </cell>
          <cell r="AE457">
            <v>0.86949999999999994</v>
          </cell>
          <cell r="AF457">
            <v>1.7903934500784712E-2</v>
          </cell>
          <cell r="AG457">
            <v>8250.4121498787754</v>
          </cell>
          <cell r="AH457">
            <v>0.73590710784313662</v>
          </cell>
          <cell r="AI457">
            <v>1.5153114039661221E-2</v>
          </cell>
          <cell r="AJ457">
            <v>8553.9020687320899</v>
          </cell>
          <cell r="AK457">
            <v>0.72416390931372498</v>
          </cell>
          <cell r="AL457">
            <v>1.4911309028390034E-2</v>
          </cell>
          <cell r="AM457">
            <v>8560.9164497228066</v>
          </cell>
          <cell r="AN457">
            <v>0.70540318627450926</v>
          </cell>
          <cell r="AO457">
            <v>1.4525005685685627E-2</v>
          </cell>
          <cell r="AP457">
            <v>8607.311881416048</v>
          </cell>
          <cell r="AQ457">
            <v>0.83906749999999997</v>
          </cell>
          <cell r="AR457">
            <v>1.7277296793257249E-2</v>
          </cell>
          <cell r="AS457">
            <v>8304.4548686117196</v>
          </cell>
          <cell r="AT457">
            <v>0.68071407475490142</v>
          </cell>
          <cell r="AU457">
            <v>1.4016630486686631E-2</v>
          </cell>
          <cell r="AV457">
            <v>8650.7726275465575</v>
          </cell>
        </row>
        <row r="458">
          <cell r="B458">
            <v>66</v>
          </cell>
          <cell r="C458">
            <v>2.2436440236117738E-2</v>
          </cell>
          <cell r="D458">
            <v>0.81470588235294061</v>
          </cell>
          <cell r="E458">
            <v>1.8279099839425321E-2</v>
          </cell>
          <cell r="F458">
            <v>8267.9539730772103</v>
          </cell>
          <cell r="G458">
            <v>0.96499999999999997</v>
          </cell>
          <cell r="H458">
            <v>2.1651164827853616E-2</v>
          </cell>
          <cell r="I458">
            <v>7904.0574698753853</v>
          </cell>
          <cell r="J458">
            <v>0.94</v>
          </cell>
          <cell r="K458">
            <v>2.1090253821950674E-2</v>
          </cell>
          <cell r="L458">
            <v>7969.2087847519269</v>
          </cell>
          <cell r="M458">
            <v>0.92500000000000004</v>
          </cell>
          <cell r="N458">
            <v>2.0753707218408909E-2</v>
          </cell>
          <cell r="O458">
            <v>7979.7084476435648</v>
          </cell>
          <cell r="P458">
            <v>0.78619117647058767</v>
          </cell>
          <cell r="Q458">
            <v>1.7639331345045434E-2</v>
          </cell>
          <cell r="R458">
            <v>8321.4959663606023</v>
          </cell>
          <cell r="S458">
            <v>0.76582352941176413</v>
          </cell>
          <cell r="T458">
            <v>1.7182353849059803E-2</v>
          </cell>
          <cell r="U458">
            <v>8373.837629865573</v>
          </cell>
          <cell r="V458">
            <v>0.75360294117647009</v>
          </cell>
          <cell r="W458">
            <v>1.6908167351468422E-2</v>
          </cell>
          <cell r="X458">
            <v>8383.0909690931439</v>
          </cell>
          <cell r="Y458">
            <v>0.90709999999999991</v>
          </cell>
          <cell r="Z458">
            <v>2.0352094938182397E-2</v>
          </cell>
          <cell r="AA458">
            <v>8031.2403279719683</v>
          </cell>
          <cell r="AB458">
            <v>0.892625</v>
          </cell>
          <cell r="AC458">
            <v>2.0027327465764595E-2</v>
          </cell>
          <cell r="AD458">
            <v>8041.4438291976721</v>
          </cell>
          <cell r="AE458">
            <v>0.86949999999999994</v>
          </cell>
          <cell r="AF458">
            <v>1.9508484785304373E-2</v>
          </cell>
          <cell r="AG458">
            <v>8102.697311142867</v>
          </cell>
          <cell r="AH458">
            <v>0.73901970588235233</v>
          </cell>
          <cell r="AI458">
            <v>1.6580971464342707E-2</v>
          </cell>
          <cell r="AJ458">
            <v>8424.2838152004988</v>
          </cell>
          <cell r="AK458">
            <v>0.72722683823529366</v>
          </cell>
          <cell r="AL458">
            <v>1.6316381494167028E-2</v>
          </cell>
          <cell r="AM458">
            <v>8433.2619789747623</v>
          </cell>
          <cell r="AN458">
            <v>0.7083867647058818</v>
          </cell>
          <cell r="AO458">
            <v>1.5893677310380317E-2</v>
          </cell>
          <cell r="AP458">
            <v>8482.2906274000106</v>
          </cell>
          <cell r="AQ458">
            <v>0.83906749999999997</v>
          </cell>
          <cell r="AR458">
            <v>1.882568781781872E-2</v>
          </cell>
          <cell r="AS458">
            <v>8160.9763371405043</v>
          </cell>
          <cell r="AT458">
            <v>0.68359322794117594</v>
          </cell>
          <cell r="AU458">
            <v>1.5337398604517005E-2</v>
          </cell>
          <cell r="AV458">
            <v>8529.5179442018944</v>
          </cell>
        </row>
        <row r="459">
          <cell r="B459">
            <v>67</v>
          </cell>
          <cell r="C459">
            <v>2.4385345810177116E-2</v>
          </cell>
          <cell r="D459">
            <v>0.81813725490196021</v>
          </cell>
          <cell r="E459">
            <v>1.9950559880973322E-2</v>
          </cell>
          <cell r="F459">
            <v>8116.8232169355588</v>
          </cell>
          <cell r="G459">
            <v>0.96499999999999997</v>
          </cell>
          <cell r="H459">
            <v>2.3531858706820917E-2</v>
          </cell>
          <cell r="I459">
            <v>7732.9254187862862</v>
          </cell>
          <cell r="J459">
            <v>0.94</v>
          </cell>
          <cell r="K459">
            <v>2.2922225061566489E-2</v>
          </cell>
          <cell r="L459">
            <v>7801.1361487213899</v>
          </cell>
          <cell r="M459">
            <v>0.92500000000000004</v>
          </cell>
          <cell r="N459">
            <v>2.2556444874413831E-2</v>
          </cell>
          <cell r="O459">
            <v>7814.0999148329065</v>
          </cell>
          <cell r="P459">
            <v>0.78950245098039162</v>
          </cell>
          <cell r="Q459">
            <v>1.9252290285139258E-2</v>
          </cell>
          <cell r="R459">
            <v>8174.7103417235085</v>
          </cell>
          <cell r="S459">
            <v>0.76904901960784255</v>
          </cell>
          <cell r="T459">
            <v>1.875352628811492E-2</v>
          </cell>
          <cell r="U459">
            <v>8229.9553886346512</v>
          </cell>
          <cell r="V459">
            <v>0.75677696078431322</v>
          </cell>
          <cell r="W459">
            <v>1.8454267889900323E-2</v>
          </cell>
          <cell r="X459">
            <v>8241.3482640651346</v>
          </cell>
          <cell r="Y459">
            <v>0.90709999999999991</v>
          </cell>
          <cell r="Z459">
            <v>2.211994718441166E-2</v>
          </cell>
          <cell r="AA459">
            <v>7867.7877623457243</v>
          </cell>
          <cell r="AB459">
            <v>0.892625</v>
          </cell>
          <cell r="AC459">
            <v>2.1766969303809346E-2</v>
          </cell>
          <cell r="AD459">
            <v>7880.3952003327777</v>
          </cell>
          <cell r="AE459">
            <v>0.86949999999999994</v>
          </cell>
          <cell r="AF459">
            <v>2.1203058181949001E-2</v>
          </cell>
          <cell r="AG459">
            <v>7944.625963928509</v>
          </cell>
          <cell r="AH459">
            <v>0.74213230392156804</v>
          </cell>
          <cell r="AI459">
            <v>1.8097152868030899E-2</v>
          </cell>
          <cell r="AJ459">
            <v>8284.6010056531359</v>
          </cell>
          <cell r="AK459">
            <v>0.73028976715686234</v>
          </cell>
          <cell r="AL459">
            <v>1.7808368513753815E-2</v>
          </cell>
          <cell r="AM459">
            <v>8295.6616592855553</v>
          </cell>
          <cell r="AN459">
            <v>0.71137034313725445</v>
          </cell>
          <cell r="AO459">
            <v>1.7347011816506306E-2</v>
          </cell>
          <cell r="AP459">
            <v>8347.4758373152526</v>
          </cell>
          <cell r="AQ459">
            <v>0.83906749999999997</v>
          </cell>
          <cell r="AR459">
            <v>2.0460951145580785E-2</v>
          </cell>
          <cell r="AS459">
            <v>8007.3403443288917</v>
          </cell>
          <cell r="AT459">
            <v>0.68647238112745046</v>
          </cell>
          <cell r="AU459">
            <v>1.6739866402928582E-2</v>
          </cell>
          <cell r="AV459">
            <v>8398.6973275872897</v>
          </cell>
        </row>
        <row r="460">
          <cell r="B460">
            <v>68</v>
          </cell>
          <cell r="C460">
            <v>2.6434940181292374E-2</v>
          </cell>
          <cell r="D460">
            <v>0.8215686274509798</v>
          </cell>
          <cell r="E460">
            <v>2.1718117521493132E-2</v>
          </cell>
          <cell r="F460">
            <v>7954.8880493028119</v>
          </cell>
          <cell r="G460">
            <v>0.96499999999999997</v>
          </cell>
          <cell r="H460">
            <v>2.5509717274947139E-2</v>
          </cell>
          <cell r="I460">
            <v>7550.9553104410234</v>
          </cell>
          <cell r="J460">
            <v>0.94</v>
          </cell>
          <cell r="K460">
            <v>2.4848843770414832E-2</v>
          </cell>
          <cell r="L460">
            <v>7622.3167501844764</v>
          </cell>
          <cell r="M460">
            <v>0.92500000000000004</v>
          </cell>
          <cell r="N460">
            <v>2.4452319667695448E-2</v>
          </cell>
          <cell r="O460">
            <v>7637.8416008608156</v>
          </cell>
          <cell r="P460">
            <v>0.79281372549019546</v>
          </cell>
          <cell r="Q460">
            <v>2.0957983408240871E-2</v>
          </cell>
          <cell r="R460">
            <v>8017.3284452277176</v>
          </cell>
          <cell r="S460">
            <v>0.77227450980392098</v>
          </cell>
          <cell r="T460">
            <v>2.0415030470203543E-2</v>
          </cell>
          <cell r="U460">
            <v>8075.6147039038788</v>
          </cell>
          <cell r="V460">
            <v>0.75995098039215636</v>
          </cell>
          <cell r="W460">
            <v>2.0089258707381149E-2</v>
          </cell>
          <cell r="X460">
            <v>8089.2602154261112</v>
          </cell>
          <cell r="Y460">
            <v>0.90709999999999991</v>
          </cell>
          <cell r="Z460">
            <v>2.3979134238450311E-2</v>
          </cell>
          <cell r="AA460">
            <v>7693.7527125844763</v>
          </cell>
          <cell r="AB460">
            <v>0.892625</v>
          </cell>
          <cell r="AC460">
            <v>2.3596488479326105E-2</v>
          </cell>
          <cell r="AD460">
            <v>7708.8628799052476</v>
          </cell>
          <cell r="AE460">
            <v>0.86949999999999994</v>
          </cell>
          <cell r="AF460">
            <v>2.2985180487633719E-2</v>
          </cell>
          <cell r="AG460">
            <v>7776.1755973815098</v>
          </cell>
          <cell r="AH460">
            <v>0.74524490196078375</v>
          </cell>
          <cell r="AI460">
            <v>1.9700504403746419E-2</v>
          </cell>
          <cell r="AJ460">
            <v>8134.6733148031881</v>
          </cell>
          <cell r="AK460">
            <v>0.73335269607843079</v>
          </cell>
          <cell r="AL460">
            <v>1.9386134652622806E-2</v>
          </cell>
          <cell r="AM460">
            <v>8147.9294593915802</v>
          </cell>
          <cell r="AN460">
            <v>0.71435392156862698</v>
          </cell>
          <cell r="AO460">
            <v>1.8883903184938277E-2</v>
          </cell>
          <cell r="AP460">
            <v>8202.6720753273439</v>
          </cell>
          <cell r="AQ460">
            <v>0.83906749999999997</v>
          </cell>
          <cell r="AR460">
            <v>2.2180699170566538E-2</v>
          </cell>
          <cell r="AS460">
            <v>7843.5025447375401</v>
          </cell>
          <cell r="AT460">
            <v>0.68935153431372498</v>
          </cell>
          <cell r="AU460">
            <v>1.8222966573465438E-2</v>
          </cell>
          <cell r="AV460">
            <v>8258.1042563648462</v>
          </cell>
        </row>
        <row r="461">
          <cell r="B461">
            <v>69</v>
          </cell>
          <cell r="C461">
            <v>2.8728067168786182E-2</v>
          </cell>
          <cell r="D461">
            <v>0.8249999999999994</v>
          </cell>
          <cell r="E461">
            <v>2.3700655414248584E-2</v>
          </cell>
          <cell r="F461">
            <v>7782.1228557777322</v>
          </cell>
          <cell r="G461">
            <v>0.96499999999999997</v>
          </cell>
          <cell r="H461">
            <v>2.7722584817878666E-2</v>
          </cell>
          <cell r="I461">
            <v>7358.3325753159124</v>
          </cell>
          <cell r="J461">
            <v>0.94</v>
          </cell>
          <cell r="K461">
            <v>2.7004383138659011E-2</v>
          </cell>
          <cell r="L461">
            <v>7432.9109920905257</v>
          </cell>
          <cell r="M461">
            <v>0.92500000000000004</v>
          </cell>
          <cell r="N461">
            <v>2.6573462131127219E-2</v>
          </cell>
          <cell r="O461">
            <v>7451.0786564653445</v>
          </cell>
          <cell r="P461">
            <v>0.79612499999999942</v>
          </cell>
          <cell r="Q461">
            <v>2.2871132474749884E-2</v>
          </cell>
          <cell r="R461">
            <v>7849.3014086942176</v>
          </cell>
          <cell r="S461">
            <v>0.77549999999999941</v>
          </cell>
          <cell r="T461">
            <v>2.2278616089393667E-2</v>
          </cell>
          <cell r="U461">
            <v>7910.7507836580571</v>
          </cell>
          <cell r="V461">
            <v>0.7631249999999995</v>
          </cell>
          <cell r="W461">
            <v>2.192310625817994E-2</v>
          </cell>
          <cell r="X461">
            <v>7926.752974207091</v>
          </cell>
          <cell r="Y461">
            <v>0.90709999999999991</v>
          </cell>
          <cell r="Z461">
            <v>2.6059229728805942E-2</v>
          </cell>
          <cell r="AA461">
            <v>7509.2631834919721</v>
          </cell>
          <cell r="AB461">
            <v>0.892625</v>
          </cell>
          <cell r="AC461">
            <v>2.5643390956537768E-2</v>
          </cell>
          <cell r="AD461">
            <v>7526.9607857708588</v>
          </cell>
          <cell r="AE461">
            <v>0.86949999999999994</v>
          </cell>
          <cell r="AF461">
            <v>2.4979054403259583E-2</v>
          </cell>
          <cell r="AG461">
            <v>7597.4387977721626</v>
          </cell>
          <cell r="AH461">
            <v>0.74835749999999945</v>
          </cell>
          <cell r="AI461">
            <v>2.1498864526264889E-2</v>
          </cell>
          <cell r="AJ461">
            <v>7974.4161473418699</v>
          </cell>
          <cell r="AK461">
            <v>0.73641562499999946</v>
          </cell>
          <cell r="AL461">
            <v>2.115579753914364E-2</v>
          </cell>
          <cell r="AM461">
            <v>7989.9726017517423</v>
          </cell>
          <cell r="AN461">
            <v>0.71733749999999952</v>
          </cell>
          <cell r="AO461">
            <v>2.0607719882689144E-2</v>
          </cell>
          <cell r="AP461">
            <v>8047.7736099990661</v>
          </cell>
          <cell r="AQ461">
            <v>0.83906749999999997</v>
          </cell>
          <cell r="AR461">
            <v>2.4104787499145498E-2</v>
          </cell>
          <cell r="AS461">
            <v>7669.5281743491441</v>
          </cell>
          <cell r="AT461">
            <v>0.6922306874999995</v>
          </cell>
          <cell r="AU461">
            <v>1.9886449686795024E-2</v>
          </cell>
          <cell r="AV461">
            <v>8107.6170985409171</v>
          </cell>
        </row>
        <row r="462">
          <cell r="B462">
            <v>70</v>
          </cell>
          <cell r="C462">
            <v>3.129722101862107E-2</v>
          </cell>
          <cell r="D462">
            <v>0.828431372549019</v>
          </cell>
          <cell r="E462">
            <v>2.592759976542626E-2</v>
          </cell>
          <cell r="F462">
            <v>7597.6814435815959</v>
          </cell>
          <cell r="G462">
            <v>0.96499999999999997</v>
          </cell>
          <cell r="H462">
            <v>3.020181828296933E-2</v>
          </cell>
          <cell r="I462">
            <v>7154.3405763785577</v>
          </cell>
          <cell r="J462">
            <v>0.95</v>
          </cell>
          <cell r="K462">
            <v>2.9732359967690015E-2</v>
          </cell>
          <cell r="L462">
            <v>7232.1898158245631</v>
          </cell>
          <cell r="M462">
            <v>0.92500000000000004</v>
          </cell>
          <cell r="N462">
            <v>2.8949929442224492E-2</v>
          </cell>
          <cell r="O462">
            <v>7253.077699951712</v>
          </cell>
          <cell r="P462">
            <v>0.79943627450980326</v>
          </cell>
          <cell r="Q462">
            <v>2.5020133773636339E-2</v>
          </cell>
          <cell r="R462">
            <v>7669.7789963417308</v>
          </cell>
          <cell r="S462">
            <v>0.78700980392156805</v>
          </cell>
          <cell r="T462">
            <v>2.4631219777154947E-2</v>
          </cell>
          <cell r="U462">
            <v>7734.5102039700696</v>
          </cell>
          <cell r="V462">
            <v>0.76629901960784264</v>
          </cell>
          <cell r="W462">
            <v>2.3983029783019291E-2</v>
          </cell>
          <cell r="X462">
            <v>7752.9739264712052</v>
          </cell>
          <cell r="Y462">
            <v>0.91674999999999995</v>
          </cell>
          <cell r="Z462">
            <v>2.8691727368820863E-2</v>
          </cell>
          <cell r="AA462">
            <v>7313.5775690992905</v>
          </cell>
          <cell r="AB462">
            <v>0.892625</v>
          </cell>
          <cell r="AC462">
            <v>2.7936681911746631E-2</v>
          </cell>
          <cell r="AD462">
            <v>7333.9439876268079</v>
          </cell>
          <cell r="AE462">
            <v>0.87875000000000003</v>
          </cell>
          <cell r="AF462">
            <v>2.7502432970113268E-2</v>
          </cell>
          <cell r="AG462">
            <v>7407.661960717177</v>
          </cell>
          <cell r="AH462">
            <v>0.75946446078431307</v>
          </cell>
          <cell r="AI462">
            <v>2.376912708495452E-2</v>
          </cell>
          <cell r="AJ462">
            <v>7802.9752549141076</v>
          </cell>
          <cell r="AK462">
            <v>0.73947855392156803</v>
          </cell>
          <cell r="AL462">
            <v>2.3143623740613614E-2</v>
          </cell>
          <cell r="AM462">
            <v>7820.9383590457774</v>
          </cell>
          <cell r="AN462">
            <v>0.72798406862745046</v>
          </cell>
          <cell r="AO462">
            <v>2.2783878293868326E-2</v>
          </cell>
          <cell r="AP462">
            <v>7881.9273457649069</v>
          </cell>
          <cell r="AQ462">
            <v>0.84799374999999999</v>
          </cell>
          <cell r="AR462">
            <v>2.6539847816159302E-2</v>
          </cell>
          <cell r="AS462">
            <v>7484.6558274877489</v>
          </cell>
          <cell r="AT462">
            <v>0.70250462622548959</v>
          </cell>
          <cell r="AU462">
            <v>2.1986442553582931E-2</v>
          </cell>
          <cell r="AV462">
            <v>7946.385379030984</v>
          </cell>
        </row>
        <row r="463">
          <cell r="B463">
            <v>71</v>
          </cell>
          <cell r="C463">
            <v>3.4224549661400032E-2</v>
          </cell>
          <cell r="D463">
            <v>0.83186274509803859</v>
          </cell>
          <cell r="E463">
            <v>2.8470127831076379E-2</v>
          </cell>
          <cell r="F463">
            <v>7400.691799967206</v>
          </cell>
          <cell r="G463">
            <v>0.96499999999999997</v>
          </cell>
          <cell r="H463">
            <v>3.3026690423251029E-2</v>
          </cell>
          <cell r="I463">
            <v>6938.2664823562982</v>
          </cell>
          <cell r="J463">
            <v>0.95</v>
          </cell>
          <cell r="K463">
            <v>3.2513322178330029E-2</v>
          </cell>
          <cell r="L463">
            <v>7017.1597448658058</v>
          </cell>
          <cell r="M463">
            <v>0.92500000000000004</v>
          </cell>
          <cell r="N463">
            <v>3.165770843679503E-2</v>
          </cell>
          <cell r="O463">
            <v>7043.1016122991377</v>
          </cell>
          <cell r="P463">
            <v>0.80274754901960721</v>
          </cell>
          <cell r="Q463">
            <v>2.7473673356988703E-2</v>
          </cell>
          <cell r="R463">
            <v>7477.8800998390343</v>
          </cell>
          <cell r="S463">
            <v>0.7902696078431366</v>
          </cell>
          <cell r="T463">
            <v>2.7046621439522557E-2</v>
          </cell>
          <cell r="U463">
            <v>7543.9997832674353</v>
          </cell>
          <cell r="V463">
            <v>0.76947303921568577</v>
          </cell>
          <cell r="W463">
            <v>2.6334868243745653E-2</v>
          </cell>
          <cell r="X463">
            <v>7567.0341218856747</v>
          </cell>
          <cell r="Y463">
            <v>0.91674999999999995</v>
          </cell>
          <cell r="Z463">
            <v>3.1375355902088481E-2</v>
          </cell>
          <cell r="AA463">
            <v>7103.7383953959697</v>
          </cell>
          <cell r="AB463">
            <v>0.892625</v>
          </cell>
          <cell r="AC463">
            <v>3.0549688641507203E-2</v>
          </cell>
          <cell r="AD463">
            <v>7129.0579272859113</v>
          </cell>
          <cell r="AE463">
            <v>0.87875000000000003</v>
          </cell>
          <cell r="AF463">
            <v>3.0074823014955281E-2</v>
          </cell>
          <cell r="AG463">
            <v>7203.9332341772952</v>
          </cell>
          <cell r="AH463">
            <v>0.76261017156862676</v>
          </cell>
          <cell r="AI463">
            <v>2.6099989689139264E-2</v>
          </cell>
          <cell r="AJ463">
            <v>7617.5053444392988</v>
          </cell>
          <cell r="AK463">
            <v>0.7425414828431367</v>
          </cell>
          <cell r="AL463">
            <v>2.5413147855214552E-2</v>
          </cell>
          <cell r="AM463">
            <v>7639.9335043654901</v>
          </cell>
          <cell r="AN463">
            <v>0.73099938725490143</v>
          </cell>
          <cell r="AO463">
            <v>2.5018124831558367E-2</v>
          </cell>
          <cell r="AP463">
            <v>7702.3464723978868</v>
          </cell>
          <cell r="AQ463">
            <v>0.84799374999999999</v>
          </cell>
          <cell r="AR463">
            <v>2.9022204209431843E-2</v>
          </cell>
          <cell r="AS463">
            <v>7286.0142008698949</v>
          </cell>
          <cell r="AT463">
            <v>0.70541440870097982</v>
          </cell>
          <cell r="AU463">
            <v>2.4142490462453824E-2</v>
          </cell>
          <cell r="AV463">
            <v>7771.672633386288</v>
          </cell>
        </row>
        <row r="464">
          <cell r="B464">
            <v>72</v>
          </cell>
          <cell r="C464">
            <v>3.7583019451684734E-2</v>
          </cell>
          <cell r="D464">
            <v>0.83529411764705819</v>
          </cell>
          <cell r="E464">
            <v>3.1392875071407221E-2</v>
          </cell>
          <cell r="F464">
            <v>7189.9931583837406</v>
          </cell>
          <cell r="G464">
            <v>0.96499999999999997</v>
          </cell>
          <cell r="H464">
            <v>3.626761377087577E-2</v>
          </cell>
          <cell r="I464">
            <v>6709.1185031694977</v>
          </cell>
          <cell r="J464">
            <v>0.95</v>
          </cell>
          <cell r="K464">
            <v>3.5703868479100495E-2</v>
          </cell>
          <cell r="L464">
            <v>6789.0085693041756</v>
          </cell>
          <cell r="M464">
            <v>0.92500000000000004</v>
          </cell>
          <cell r="N464">
            <v>3.4764292992808379E-2</v>
          </cell>
          <cell r="O464">
            <v>6820.1331549662509</v>
          </cell>
          <cell r="P464">
            <v>0.80605882352941116</v>
          </cell>
          <cell r="Q464">
            <v>3.0294124443907972E-2</v>
          </cell>
          <cell r="R464">
            <v>7272.4352645733306</v>
          </cell>
          <cell r="S464">
            <v>0.79352941176470526</v>
          </cell>
          <cell r="T464">
            <v>2.9823231317836863E-2</v>
          </cell>
          <cell r="U464">
            <v>7339.9600769895615</v>
          </cell>
          <cell r="V464">
            <v>0.77264705882352891</v>
          </cell>
          <cell r="W464">
            <v>2.9038409441051686E-2</v>
          </cell>
          <cell r="X464">
            <v>7367.7572752898877</v>
          </cell>
          <cell r="Y464">
            <v>0.91674999999999995</v>
          </cell>
          <cell r="Z464">
            <v>3.4454233082331975E-2</v>
          </cell>
          <cell r="AA464">
            <v>6880.8560750050901</v>
          </cell>
          <cell r="AB464">
            <v>0.892625</v>
          </cell>
          <cell r="AC464">
            <v>3.3547542738060085E-2</v>
          </cell>
          <cell r="AD464">
            <v>6911.2674273000584</v>
          </cell>
          <cell r="AE464">
            <v>0.87875000000000003</v>
          </cell>
          <cell r="AF464">
            <v>3.302607834316796E-2</v>
          </cell>
          <cell r="AG464">
            <v>6987.2762171478589</v>
          </cell>
          <cell r="AH464">
            <v>0.76575588235294056</v>
          </cell>
          <cell r="AI464">
            <v>2.8779418221712573E-2</v>
          </cell>
          <cell r="AJ464">
            <v>7418.68853349247</v>
          </cell>
          <cell r="AK464">
            <v>0.74560441176470538</v>
          </cell>
          <cell r="AL464">
            <v>2.8022065110614877E-2</v>
          </cell>
          <cell r="AM464">
            <v>7445.7787446150423</v>
          </cell>
          <cell r="AN464">
            <v>0.7340147058823524</v>
          </cell>
          <cell r="AO464">
            <v>2.7586488968999099E-2</v>
          </cell>
          <cell r="AP464">
            <v>7509.6482068555233</v>
          </cell>
          <cell r="AQ464">
            <v>0.84799374999999999</v>
          </cell>
          <cell r="AR464">
            <v>3.1870165601157081E-2</v>
          </cell>
          <cell r="AS464">
            <v>7074.5580088594288</v>
          </cell>
          <cell r="AT464">
            <v>0.70832419117647005</v>
          </cell>
          <cell r="AU464">
            <v>2.6620961855084131E-2</v>
          </cell>
          <cell r="AV464">
            <v>7584.0451009574454</v>
          </cell>
        </row>
        <row r="465">
          <cell r="B465">
            <v>73</v>
          </cell>
          <cell r="C465">
            <v>4.1435652086353435E-2</v>
          </cell>
          <cell r="D465">
            <v>0.83872549019607778</v>
          </cell>
          <cell r="E465">
            <v>3.4753137607720919E-2</v>
          </cell>
          <cell r="F465">
            <v>6964.2786013983277</v>
          </cell>
          <cell r="G465">
            <v>0.96499999999999997</v>
          </cell>
          <cell r="H465">
            <v>3.9985404263331061E-2</v>
          </cell>
          <cell r="I465">
            <v>6465.79478455351</v>
          </cell>
          <cell r="J465">
            <v>0.95</v>
          </cell>
          <cell r="K465">
            <v>3.9363869482035761E-2</v>
          </cell>
          <cell r="L465">
            <v>6546.6147002422531</v>
          </cell>
          <cell r="M465">
            <v>0.92500000000000004</v>
          </cell>
          <cell r="N465">
            <v>3.8327978179876931E-2</v>
          </cell>
          <cell r="O465">
            <v>6583.0360477170379</v>
          </cell>
          <cell r="P465">
            <v>0.809370098039215</v>
          </cell>
          <cell r="Q465">
            <v>3.3536777791450686E-2</v>
          </cell>
          <cell r="R465">
            <v>7052.1232056580811</v>
          </cell>
          <cell r="S465">
            <v>0.79678921568627381</v>
          </cell>
          <cell r="T465">
            <v>3.3015480727334866E-2</v>
          </cell>
          <cell r="U465">
            <v>7121.0587497498145</v>
          </cell>
          <cell r="V465">
            <v>0.77582107843137194</v>
          </cell>
          <cell r="W465">
            <v>3.214665228714185E-2</v>
          </cell>
          <cell r="X465">
            <v>7153.8093228677326</v>
          </cell>
          <cell r="Y465">
            <v>0.91674999999999995</v>
          </cell>
          <cell r="Z465">
            <v>3.7986134050164509E-2</v>
          </cell>
          <cell r="AA465">
            <v>6643.7814559908848</v>
          </cell>
          <cell r="AB465">
            <v>0.892625</v>
          </cell>
          <cell r="AC465">
            <v>3.6986498943581234E-2</v>
          </cell>
          <cell r="AD465">
            <v>6679.4113879085471</v>
          </cell>
          <cell r="AE465">
            <v>0.87875000000000003</v>
          </cell>
          <cell r="AF465">
            <v>3.6411579270883079E-2</v>
          </cell>
          <cell r="AG465">
            <v>6756.5138853949793</v>
          </cell>
          <cell r="AH465">
            <v>0.76890159313725426</v>
          </cell>
          <cell r="AI465">
            <v>3.1859938901878146E-2</v>
          </cell>
          <cell r="AJ465">
            <v>7205.1829935304668</v>
          </cell>
          <cell r="AK465">
            <v>0.74866734068627394</v>
          </cell>
          <cell r="AL465">
            <v>3.1021519457091886E-2</v>
          </cell>
          <cell r="AM465">
            <v>7237.1326478342071</v>
          </cell>
          <cell r="AN465">
            <v>0.73703002450980326</v>
          </cell>
          <cell r="AO465">
            <v>3.0539319672784754E-2</v>
          </cell>
          <cell r="AP465">
            <v>7302.4833794360402</v>
          </cell>
          <cell r="AQ465">
            <v>0.84799374999999999</v>
          </cell>
          <cell r="AR465">
            <v>3.513717399640217E-2</v>
          </cell>
          <cell r="AS465">
            <v>6849.0906735620865</v>
          </cell>
          <cell r="AT465">
            <v>0.71123397365196017</v>
          </cell>
          <cell r="AU465">
            <v>2.9470443484237288E-2</v>
          </cell>
          <cell r="AV465">
            <v>7382.1505256176197</v>
          </cell>
        </row>
        <row r="466">
          <cell r="B466">
            <v>74</v>
          </cell>
          <cell r="C466">
            <v>4.6007383760683682E-2</v>
          </cell>
          <cell r="D466">
            <v>0.84215686274509738</v>
          </cell>
          <cell r="E466">
            <v>3.8745433971007111E-2</v>
          </cell>
          <cell r="F466">
            <v>6722.2480688254254</v>
          </cell>
          <cell r="G466">
            <v>0.96499999999999997</v>
          </cell>
          <cell r="H466">
            <v>4.4397125329059754E-2</v>
          </cell>
          <cell r="I466">
            <v>6207.2573662094001</v>
          </cell>
          <cell r="J466">
            <v>0.95</v>
          </cell>
          <cell r="K466">
            <v>4.3707014572649493E-2</v>
          </cell>
          <cell r="L466">
            <v>6288.9146136327408</v>
          </cell>
          <cell r="M466">
            <v>0.92500000000000004</v>
          </cell>
          <cell r="N466">
            <v>4.2556829978632409E-2</v>
          </cell>
          <cell r="O466">
            <v>6330.7215857227966</v>
          </cell>
          <cell r="P466">
            <v>0.81268137254901895</v>
          </cell>
          <cell r="Q466">
            <v>3.7389343782021862E-2</v>
          </cell>
          <cell r="R466">
            <v>6815.6177167519927</v>
          </cell>
          <cell r="S466">
            <v>0.80004901960784247</v>
          </cell>
          <cell r="T466">
            <v>3.680816227245675E-2</v>
          </cell>
          <cell r="U466">
            <v>6885.9535718392308</v>
          </cell>
          <cell r="V466">
            <v>0.77899509803921507</v>
          </cell>
          <cell r="W466">
            <v>3.5839526423181577E-2</v>
          </cell>
          <cell r="X466">
            <v>6923.8383020369902</v>
          </cell>
          <cell r="Y466">
            <v>0.91674999999999995</v>
          </cell>
          <cell r="Z466">
            <v>4.2177269062606763E-2</v>
          </cell>
          <cell r="AA466">
            <v>6391.4098830036182</v>
          </cell>
          <cell r="AB466">
            <v>0.892625</v>
          </cell>
          <cell r="AC466">
            <v>4.1067340929380268E-2</v>
          </cell>
          <cell r="AD466">
            <v>6432.3633456659236</v>
          </cell>
          <cell r="AE466">
            <v>0.87875000000000003</v>
          </cell>
          <cell r="AF466">
            <v>4.0428988479700785E-2</v>
          </cell>
          <cell r="AG466">
            <v>6510.4985444620979</v>
          </cell>
          <cell r="AH466">
            <v>0.77204730392156795</v>
          </cell>
          <cell r="AI466">
            <v>3.5519876592920767E-2</v>
          </cell>
          <cell r="AJ466">
            <v>6975.6263035797347</v>
          </cell>
          <cell r="AK466">
            <v>0.75173026960784262</v>
          </cell>
          <cell r="AL466">
            <v>3.4585142998370226E-2</v>
          </cell>
          <cell r="AM466">
            <v>7012.6257965858631</v>
          </cell>
          <cell r="AN466">
            <v>0.74004534313725434</v>
          </cell>
          <cell r="AO466">
            <v>3.4047550102022497E-2</v>
          </cell>
          <cell r="AP466">
            <v>7079.4705051062456</v>
          </cell>
          <cell r="AQ466">
            <v>0.84799374999999999</v>
          </cell>
          <cell r="AR466">
            <v>3.9013973882911258E-2</v>
          </cell>
          <cell r="AS466">
            <v>6608.4329828480004</v>
          </cell>
          <cell r="AT466">
            <v>0.7141437561274504</v>
          </cell>
          <cell r="AU466">
            <v>3.2855885848451706E-2</v>
          </cell>
          <cell r="AV466">
            <v>7164.5952757602727</v>
          </cell>
        </row>
        <row r="467">
          <cell r="B467">
            <v>75</v>
          </cell>
          <cell r="C467">
            <v>5.1243674724890102E-2</v>
          </cell>
          <cell r="D467">
            <v>0.84558823529411697</v>
          </cell>
          <cell r="E467">
            <v>4.3331048480605566E-2</v>
          </cell>
          <cell r="F467">
            <v>6461.7916501380196</v>
          </cell>
          <cell r="G467">
            <v>0.96499999999999997</v>
          </cell>
          <cell r="H467">
            <v>4.945014610951895E-2</v>
          </cell>
          <cell r="I467">
            <v>5931.6729829720725</v>
          </cell>
          <cell r="J467">
            <v>0.95</v>
          </cell>
          <cell r="K467">
            <v>4.8681490988645597E-2</v>
          </cell>
          <cell r="L467">
            <v>6014.0449309685464</v>
          </cell>
          <cell r="M467">
            <v>0.92500000000000004</v>
          </cell>
          <cell r="N467">
            <v>4.7400399120523344E-2</v>
          </cell>
          <cell r="O467">
            <v>6061.3061435571335</v>
          </cell>
          <cell r="P467">
            <v>0.81599264705882291</v>
          </cell>
          <cell r="Q467">
            <v>4.1814461783784375E-2</v>
          </cell>
          <cell r="R467">
            <v>6560.7862428535136</v>
          </cell>
          <cell r="S467">
            <v>0.80330882352941113</v>
          </cell>
          <cell r="T467">
            <v>4.1164496056575288E-2</v>
          </cell>
          <cell r="U467">
            <v>6632.494275366369</v>
          </cell>
          <cell r="V467">
            <v>0.78216911764705821</v>
          </cell>
          <cell r="W467">
            <v>4.0081219844560152E-2</v>
          </cell>
          <cell r="X467">
            <v>6675.6912162612989</v>
          </cell>
          <cell r="Y467">
            <v>0.91674999999999995</v>
          </cell>
          <cell r="Z467">
            <v>4.6977638804043001E-2</v>
          </cell>
          <cell r="AA467">
            <v>6121.8376686787706</v>
          </cell>
          <cell r="AB467">
            <v>0.892625</v>
          </cell>
          <cell r="AC467">
            <v>4.5741385151305027E-2</v>
          </cell>
          <cell r="AD467">
            <v>6168.2032871678121</v>
          </cell>
          <cell r="AE467">
            <v>0.87875000000000003</v>
          </cell>
          <cell r="AF467">
            <v>4.5030379164497182E-2</v>
          </cell>
          <cell r="AG467">
            <v>6247.2856738109313</v>
          </cell>
          <cell r="AH467">
            <v>0.77519301470588176</v>
          </cell>
          <cell r="AI467">
            <v>3.9723738694595154E-2</v>
          </cell>
          <cell r="AJ467">
            <v>6727.8529181182503</v>
          </cell>
          <cell r="AK467">
            <v>0.75479319852941118</v>
          </cell>
          <cell r="AL467">
            <v>3.8678377150000547E-2</v>
          </cell>
          <cell r="AM467">
            <v>6770.0931306168814</v>
          </cell>
          <cell r="AN467">
            <v>0.74306066176470531</v>
          </cell>
          <cell r="AO467">
            <v>3.8077158852332142E-2</v>
          </cell>
          <cell r="AP467">
            <v>6838.4318783878498</v>
          </cell>
          <cell r="AQ467">
            <v>0.84799374999999999</v>
          </cell>
          <cell r="AR467">
            <v>4.3454315893739777E-2</v>
          </cell>
          <cell r="AS467">
            <v>6350.611751048199</v>
          </cell>
          <cell r="AT467">
            <v>0.71705353860294063</v>
          </cell>
          <cell r="AU467">
            <v>3.6744458292500518E-2</v>
          </cell>
          <cell r="AV467">
            <v>6929.1961512295375</v>
          </cell>
        </row>
        <row r="468">
          <cell r="B468">
            <v>76</v>
          </cell>
          <cell r="C468">
            <v>5.7213103138034099E-2</v>
          </cell>
          <cell r="D468">
            <v>0.84901960784313657</v>
          </cell>
          <cell r="E468">
            <v>4.8575046389742638E-2</v>
          </cell>
          <cell r="F468">
            <v>6181.7954428743169</v>
          </cell>
          <cell r="G468">
            <v>0.96499999999999997</v>
          </cell>
          <cell r="H468">
            <v>5.5210644528202901E-2</v>
          </cell>
          <cell r="I468">
            <v>5638.3508872902175</v>
          </cell>
          <cell r="J468">
            <v>0.95</v>
          </cell>
          <cell r="K468">
            <v>5.4352447981132389E-2</v>
          </cell>
          <cell r="L468">
            <v>5721.2722568562913</v>
          </cell>
          <cell r="M468">
            <v>0.92500000000000004</v>
          </cell>
          <cell r="N468">
            <v>5.2922120402681544E-2</v>
          </cell>
          <cell r="O468">
            <v>5773.9978131608459</v>
          </cell>
          <cell r="P468">
            <v>0.81930392156862675</v>
          </cell>
          <cell r="Q468">
            <v>4.6874919766101641E-2</v>
          </cell>
          <cell r="R468">
            <v>6286.4504972301374</v>
          </cell>
          <cell r="S468">
            <v>0.80656862745097968</v>
          </cell>
          <cell r="T468">
            <v>4.61462940702555E-2</v>
          </cell>
          <cell r="U468">
            <v>6359.4709909227922</v>
          </cell>
          <cell r="V468">
            <v>0.78534313725490135</v>
          </cell>
          <cell r="W468">
            <v>4.4931917910511938E-2</v>
          </cell>
          <cell r="X468">
            <v>6408.1213690079303</v>
          </cell>
          <cell r="Y468">
            <v>0.91674999999999995</v>
          </cell>
          <cell r="Z468">
            <v>5.2450112301792758E-2</v>
          </cell>
          <cell r="AA468">
            <v>5834.2481898625947</v>
          </cell>
          <cell r="AB468">
            <v>0.892625</v>
          </cell>
          <cell r="AC468">
            <v>5.1069846188587689E-2</v>
          </cell>
          <cell r="AD468">
            <v>5886.0611249179237</v>
          </cell>
          <cell r="AE468">
            <v>0.87875000000000003</v>
          </cell>
          <cell r="AF468">
            <v>5.0276014382547467E-2</v>
          </cell>
          <cell r="AG468">
            <v>5965.9680311702941</v>
          </cell>
          <cell r="AH468">
            <v>0.77833872549019534</v>
          </cell>
          <cell r="AI468">
            <v>4.4531173777796557E-2</v>
          </cell>
          <cell r="AJ468">
            <v>6460.5974468232516</v>
          </cell>
          <cell r="AK468">
            <v>0.75785612745097974</v>
          </cell>
          <cell r="AL468">
            <v>4.3359300783644021E-2</v>
          </cell>
          <cell r="AM468">
            <v>6508.2369151702533</v>
          </cell>
          <cell r="AN468">
            <v>0.74607598039215628</v>
          </cell>
          <cell r="AO468">
            <v>4.2685322014986343E-2</v>
          </cell>
          <cell r="AP468">
            <v>6578.0438214536243</v>
          </cell>
          <cell r="AQ468">
            <v>0.84799374999999999</v>
          </cell>
          <cell r="AR468">
            <v>4.85163538791583E-2</v>
          </cell>
          <cell r="AS468">
            <v>6074.6502618996547</v>
          </cell>
          <cell r="AT468">
            <v>0.71996332107843075</v>
          </cell>
          <cell r="AU468">
            <v>4.1191335744461821E-2</v>
          </cell>
          <cell r="AV468">
            <v>6674.5865922501289</v>
          </cell>
        </row>
        <row r="469">
          <cell r="B469">
            <v>77</v>
          </cell>
          <cell r="C469">
            <v>6.4058490652951536E-2</v>
          </cell>
          <cell r="D469">
            <v>0.85245098039215617</v>
          </cell>
          <cell r="E469">
            <v>5.4606723159550306E-2</v>
          </cell>
          <cell r="F469">
            <v>5881.514442464797</v>
          </cell>
          <cell r="G469">
            <v>0.96499999999999997</v>
          </cell>
          <cell r="H469">
            <v>6.1816443480098231E-2</v>
          </cell>
          <cell r="I469">
            <v>5327.0539007267598</v>
          </cell>
          <cell r="J469">
            <v>0.95</v>
          </cell>
          <cell r="K469">
            <v>6.0855566120303954E-2</v>
          </cell>
          <cell r="L469">
            <v>5410.3071041296143</v>
          </cell>
          <cell r="M469">
            <v>0.92500000000000004</v>
          </cell>
          <cell r="N469">
            <v>5.9254103853980174E-2</v>
          </cell>
          <cell r="O469">
            <v>5468.4256056879276</v>
          </cell>
          <cell r="P469">
            <v>0.8226151960784307</v>
          </cell>
          <cell r="Q469">
            <v>5.2695487848966049E-2</v>
          </cell>
          <cell r="R469">
            <v>5991.7736345589055</v>
          </cell>
          <cell r="S469">
            <v>0.80982843137254834</v>
          </cell>
          <cell r="T469">
            <v>5.1876387001572793E-2</v>
          </cell>
          <cell r="U469">
            <v>6066.0049724444098</v>
          </cell>
          <cell r="V469">
            <v>0.78851715686274448</v>
          </cell>
          <cell r="W469">
            <v>5.0511218922584041E-2</v>
          </cell>
          <cell r="X469">
            <v>6120.1921856950685</v>
          </cell>
          <cell r="Y469">
            <v>0.91674999999999995</v>
          </cell>
          <cell r="Z469">
            <v>5.8725621306093316E-2</v>
          </cell>
          <cell r="AA469">
            <v>5528.2412171077704</v>
          </cell>
          <cell r="AB469">
            <v>0.892625</v>
          </cell>
          <cell r="AC469">
            <v>5.7180210219090866E-2</v>
          </cell>
          <cell r="AD469">
            <v>5585.4608886117403</v>
          </cell>
          <cell r="AE469">
            <v>0.87875000000000003</v>
          </cell>
          <cell r="AF469">
            <v>5.6291398661281161E-2</v>
          </cell>
          <cell r="AG469">
            <v>5666.0229366293579</v>
          </cell>
          <cell r="AH469">
            <v>0.78148443627450914</v>
          </cell>
          <cell r="AI469">
            <v>5.0060713456517747E-2</v>
          </cell>
          <cell r="AJ469">
            <v>6172.8994592103763</v>
          </cell>
          <cell r="AK469">
            <v>0.76091905637254842</v>
          </cell>
          <cell r="AL469">
            <v>4.8743326260293596E-2</v>
          </cell>
          <cell r="AM469">
            <v>6226.0443131941711</v>
          </cell>
          <cell r="AN469">
            <v>0.74909129901960725</v>
          </cell>
          <cell r="AO469">
            <v>4.7985657976454835E-2</v>
          </cell>
          <cell r="AP469">
            <v>6297.2579027061856</v>
          </cell>
          <cell r="AQ469">
            <v>0.84799374999999999</v>
          </cell>
          <cell r="AR469">
            <v>5.4321199708136321E-2</v>
          </cell>
          <cell r="AS469">
            <v>5779.9303801012093</v>
          </cell>
          <cell r="AT469">
            <v>0.72287310355392098</v>
          </cell>
          <cell r="AU469">
            <v>4.6306159947278915E-2</v>
          </cell>
          <cell r="AV469">
            <v>6399.651454973271</v>
          </cell>
        </row>
        <row r="470">
          <cell r="B470">
            <v>78</v>
          </cell>
          <cell r="C470">
            <v>7.1637223014330301E-2</v>
          </cell>
          <cell r="D470">
            <v>0.85588235294117576</v>
          </cell>
          <cell r="E470">
            <v>6.1313034991676764E-2</v>
          </cell>
          <cell r="F470">
            <v>5560.3442115462249</v>
          </cell>
          <cell r="G470">
            <v>0.96499999999999997</v>
          </cell>
          <cell r="H470">
            <v>6.9129920208828743E-2</v>
          </cell>
          <cell r="I470">
            <v>4997.7543743570477</v>
          </cell>
          <cell r="J470">
            <v>0.95</v>
          </cell>
          <cell r="K470">
            <v>6.8055361863613786E-2</v>
          </cell>
          <cell r="L470">
            <v>5081.059802423104</v>
          </cell>
          <cell r="M470">
            <v>0.92500000000000004</v>
          </cell>
          <cell r="N470">
            <v>6.6264431288255529E-2</v>
          </cell>
          <cell r="O470">
            <v>5144.3989469307307</v>
          </cell>
          <cell r="P470">
            <v>0.82592647058823454</v>
          </cell>
          <cell r="Q470">
            <v>5.916707876696807E-2</v>
          </cell>
          <cell r="R470">
            <v>5676.0341998052518</v>
          </cell>
          <cell r="S470">
            <v>0.81308823529411689</v>
          </cell>
          <cell r="T470">
            <v>5.8247383242092922E-2</v>
          </cell>
          <cell r="U470">
            <v>5751.3225509404183</v>
          </cell>
          <cell r="V470">
            <v>0.79169117647058762</v>
          </cell>
          <cell r="W470">
            <v>5.6714557367301008E-2</v>
          </cell>
          <cell r="X470">
            <v>5811.0538183551371</v>
          </cell>
          <cell r="Y470">
            <v>0.91674999999999995</v>
          </cell>
          <cell r="Z470">
            <v>6.5673424198387301E-2</v>
          </cell>
          <cell r="AA470">
            <v>5203.5918169031629</v>
          </cell>
          <cell r="AB470">
            <v>0.892625</v>
          </cell>
          <cell r="AC470">
            <v>6.3945176193166586E-2</v>
          </cell>
          <cell r="AD470">
            <v>5266.0830608304113</v>
          </cell>
          <cell r="AE470">
            <v>0.87875000000000003</v>
          </cell>
          <cell r="AF470">
            <v>6.2951209723842758E-2</v>
          </cell>
          <cell r="AG470">
            <v>5347.0745806795912</v>
          </cell>
          <cell r="AH470">
            <v>0.78463014705882272</v>
          </cell>
          <cell r="AI470">
            <v>5.6208724828619661E-2</v>
          </cell>
          <cell r="AJ470">
            <v>5863.8797081869525</v>
          </cell>
          <cell r="AK470">
            <v>0.76398198529411698</v>
          </cell>
          <cell r="AL470">
            <v>5.472954785944547E-2</v>
          </cell>
          <cell r="AM470">
            <v>5922.5662039251019</v>
          </cell>
          <cell r="AN470">
            <v>0.75210661764705811</v>
          </cell>
          <cell r="AO470">
            <v>5.3878829498935951E-2</v>
          </cell>
          <cell r="AP470">
            <v>5995.0798387973991</v>
          </cell>
          <cell r="AQ470">
            <v>0.84799374999999999</v>
          </cell>
          <cell r="AR470">
            <v>6.0747917383508251E-2</v>
          </cell>
          <cell r="AS470">
            <v>5465.9576276246071</v>
          </cell>
          <cell r="AT470">
            <v>0.7257828860294111</v>
          </cell>
          <cell r="AU470">
            <v>5.1993070466473196E-2</v>
          </cell>
          <cell r="AV470">
            <v>6103.3081710924425</v>
          </cell>
        </row>
        <row r="471">
          <cell r="B471">
            <v>79</v>
          </cell>
          <cell r="C471">
            <v>7.9984526691341373E-2</v>
          </cell>
          <cell r="D471">
            <v>0.85931372549019536</v>
          </cell>
          <cell r="E471">
            <v>6.873180161270652E-2</v>
          </cell>
          <cell r="F471">
            <v>5219.4226323379244</v>
          </cell>
          <cell r="G471">
            <v>0.96499999999999997</v>
          </cell>
          <cell r="H471">
            <v>7.7185068257144426E-2</v>
          </cell>
          <cell r="I471">
            <v>4652.2600132344205</v>
          </cell>
          <cell r="J471">
            <v>0.95</v>
          </cell>
          <cell r="K471">
            <v>7.5985300356774296E-2</v>
          </cell>
          <cell r="L471">
            <v>4735.2664389185375</v>
          </cell>
          <cell r="M471">
            <v>0.92500000000000004</v>
          </cell>
          <cell r="N471">
            <v>7.3985687189490779E-2</v>
          </cell>
          <cell r="O471">
            <v>4803.5082763924647</v>
          </cell>
          <cell r="P471">
            <v>0.82923774509803849</v>
          </cell>
          <cell r="Q471">
            <v>6.6326188556261795E-2</v>
          </cell>
          <cell r="R471">
            <v>5340.1998372213702</v>
          </cell>
          <cell r="S471">
            <v>0.81634803921568555</v>
          </cell>
          <cell r="T471">
            <v>6.5295211532071198E-2</v>
          </cell>
          <cell r="U471">
            <v>5416.3230621669009</v>
          </cell>
          <cell r="V471">
            <v>0.79486519607843076</v>
          </cell>
          <cell r="W471">
            <v>6.3576916491753538E-2</v>
          </cell>
          <cell r="X471">
            <v>5481.4824732095612</v>
          </cell>
          <cell r="Y471">
            <v>0.91674999999999995</v>
          </cell>
          <cell r="Z471">
            <v>7.3325814844287199E-2</v>
          </cell>
          <cell r="AA471">
            <v>4861.8541241564244</v>
          </cell>
          <cell r="AB471">
            <v>0.892625</v>
          </cell>
          <cell r="AC471">
            <v>7.1396188137858599E-2</v>
          </cell>
          <cell r="AD471">
            <v>4929.3424516577606</v>
          </cell>
          <cell r="AE471">
            <v>0.87875000000000003</v>
          </cell>
          <cell r="AF471">
            <v>7.0286402830016234E-2</v>
          </cell>
          <cell r="AG471">
            <v>5010.4697673422015</v>
          </cell>
          <cell r="AH471">
            <v>0.78777585784313653</v>
          </cell>
          <cell r="AI471">
            <v>6.3009879128448701E-2</v>
          </cell>
          <cell r="AJ471">
            <v>5534.2785072413462</v>
          </cell>
          <cell r="AK471">
            <v>0.76704491421568566</v>
          </cell>
          <cell r="AL471">
            <v>6.1351724414542161E-2</v>
          </cell>
          <cell r="AM471">
            <v>5598.4268334166482</v>
          </cell>
          <cell r="AN471">
            <v>0.75512193627450919</v>
          </cell>
          <cell r="AO471">
            <v>6.0398070667165862E-2</v>
          </cell>
          <cell r="AP471">
            <v>5672.0719543303258</v>
          </cell>
          <cell r="AQ471">
            <v>0.84799374999999999</v>
          </cell>
          <cell r="AR471">
            <v>6.782637873096567E-2</v>
          </cell>
          <cell r="AS471">
            <v>5133.912085239911</v>
          </cell>
          <cell r="AT471">
            <v>0.72869266850490133</v>
          </cell>
          <cell r="AU471">
            <v>5.8284138193815054E-2</v>
          </cell>
          <cell r="AV471">
            <v>5785.9784392742313</v>
          </cell>
        </row>
        <row r="472">
          <cell r="B472">
            <v>80</v>
          </cell>
          <cell r="C472">
            <v>8.8988724669920846E-2</v>
          </cell>
          <cell r="D472">
            <v>0.86274509803921495</v>
          </cell>
          <cell r="E472">
            <v>7.6774585989735564E-2</v>
          </cell>
          <cell r="F472">
            <v>4860.6823114392037</v>
          </cell>
          <cell r="G472">
            <v>0.96499999999999997</v>
          </cell>
          <cell r="H472">
            <v>8.5874119306473609E-2</v>
          </cell>
          <cell r="I472">
            <v>4293.1750065629385</v>
          </cell>
          <cell r="J472">
            <v>0.95</v>
          </cell>
          <cell r="K472">
            <v>8.4539288436424803E-2</v>
          </cell>
          <cell r="L472">
            <v>4375.4557962879589</v>
          </cell>
          <cell r="M472">
            <v>0.92500000000000004</v>
          </cell>
          <cell r="N472">
            <v>8.2314570319676789E-2</v>
          </cell>
          <cell r="O472">
            <v>4448.1174156431616</v>
          </cell>
          <cell r="P472">
            <v>0.83254901960784244</v>
          </cell>
          <cell r="Q472">
            <v>7.4087475480094825E-2</v>
          </cell>
          <cell r="R472">
            <v>4986.0047358897073</v>
          </cell>
          <cell r="S472">
            <v>0.81960784313725421</v>
          </cell>
          <cell r="T472">
            <v>7.2935856690248782E-2</v>
          </cell>
          <cell r="U472">
            <v>5062.6631020966779</v>
          </cell>
          <cell r="V472">
            <v>0.7980392156862739</v>
          </cell>
          <cell r="W472">
            <v>7.1016492040505405E-2</v>
          </cell>
          <cell r="X472">
            <v>5132.9867197593057</v>
          </cell>
          <cell r="Y472">
            <v>0.91674999999999995</v>
          </cell>
          <cell r="Z472">
            <v>8.1580413341149932E-2</v>
          </cell>
          <cell r="AA472">
            <v>4505.3547088485957</v>
          </cell>
          <cell r="AB472">
            <v>0.892625</v>
          </cell>
          <cell r="AC472">
            <v>7.9433560358488101E-2</v>
          </cell>
          <cell r="AD472">
            <v>4577.4061905832696</v>
          </cell>
          <cell r="AE472">
            <v>0.87875000000000003</v>
          </cell>
          <cell r="AF472">
            <v>7.8198841803692951E-2</v>
          </cell>
          <cell r="AG472">
            <v>4658.3018709071703</v>
          </cell>
          <cell r="AH472">
            <v>0.79092156862745033</v>
          </cell>
          <cell r="AI472">
            <v>7.0383101706090079E-2</v>
          </cell>
          <cell r="AJ472">
            <v>5185.5642874368978</v>
          </cell>
          <cell r="AK472">
            <v>0.77010784313725433</v>
          </cell>
          <cell r="AL472">
            <v>6.8530914819087713E-2</v>
          </cell>
          <cell r="AM472">
            <v>5254.9536931778921</v>
          </cell>
          <cell r="AN472">
            <v>0.75813725490196016</v>
          </cell>
          <cell r="AO472">
            <v>6.7465667438480134E-2</v>
          </cell>
          <cell r="AP472">
            <v>5329.4897516034334</v>
          </cell>
          <cell r="AQ472">
            <v>0.84799374999999999</v>
          </cell>
          <cell r="AR472">
            <v>7.5461882340563696E-2</v>
          </cell>
          <cell r="AS472">
            <v>4785.6974197749469</v>
          </cell>
          <cell r="AT472">
            <v>0.73160245098039156</v>
          </cell>
          <cell r="AU472">
            <v>6.5104369078133328E-2</v>
          </cell>
          <cell r="AV472">
            <v>5448.7476723331374</v>
          </cell>
        </row>
        <row r="473">
          <cell r="B473">
            <v>81</v>
          </cell>
          <cell r="C473">
            <v>9.8776658199571266E-2</v>
          </cell>
          <cell r="D473">
            <v>0.86617647058823455</v>
          </cell>
          <cell r="E473">
            <v>8.5558017175805037E-2</v>
          </cell>
          <cell r="F473">
            <v>4487.5054393508281</v>
          </cell>
          <cell r="G473">
            <v>0.96499999999999997</v>
          </cell>
          <cell r="H473">
            <v>9.5319475162586265E-2</v>
          </cell>
          <cell r="I473">
            <v>3924.5023838457823</v>
          </cell>
          <cell r="J473">
            <v>0.95</v>
          </cell>
          <cell r="K473">
            <v>9.3837825289592697E-2</v>
          </cell>
          <cell r="L473">
            <v>4005.5578766847443</v>
          </cell>
          <cell r="M473">
            <v>0.92500000000000004</v>
          </cell>
          <cell r="N473">
            <v>9.1368408834603426E-2</v>
          </cell>
          <cell r="O473">
            <v>4081.9725418430235</v>
          </cell>
          <cell r="P473">
            <v>0.83586029411764629</v>
          </cell>
          <cell r="Q473">
            <v>8.2563486574651859E-2</v>
          </cell>
          <cell r="R473">
            <v>4616.6042322758412</v>
          </cell>
          <cell r="S473">
            <v>0.82286764705882276</v>
          </cell>
          <cell r="T473">
            <v>8.1280116317014775E-2</v>
          </cell>
          <cell r="U473">
            <v>4693.413431611144</v>
          </cell>
          <cell r="V473">
            <v>0.80121323529411703</v>
          </cell>
          <cell r="W473">
            <v>7.9141165887619672E-2</v>
          </cell>
          <cell r="X473">
            <v>4768.4600092314986</v>
          </cell>
          <cell r="Y473">
            <v>0.91674999999999995</v>
          </cell>
          <cell r="Z473">
            <v>9.0553501404456949E-2</v>
          </cell>
          <cell r="AA473">
            <v>4137.8060094522307</v>
          </cell>
          <cell r="AB473">
            <v>0.892625</v>
          </cell>
          <cell r="AC473">
            <v>8.8170514525392304E-2</v>
          </cell>
          <cell r="AD473">
            <v>4213.8065196582565</v>
          </cell>
          <cell r="AE473">
            <v>0.87875000000000003</v>
          </cell>
          <cell r="AF473">
            <v>8.6799988392873256E-2</v>
          </cell>
          <cell r="AG473">
            <v>4294.0280598302534</v>
          </cell>
          <cell r="AH473">
            <v>0.79406727941176392</v>
          </cell>
          <cell r="AI473">
            <v>7.8435312245919264E-2</v>
          </cell>
          <cell r="AJ473">
            <v>4820.5881887907581</v>
          </cell>
          <cell r="AK473">
            <v>0.7731707720588229</v>
          </cell>
          <cell r="AL473">
            <v>7.6371225081552974E-2</v>
          </cell>
          <cell r="AM473">
            <v>4894.8269092524679</v>
          </cell>
          <cell r="AN473">
            <v>0.76115257352941113</v>
          </cell>
          <cell r="AO473">
            <v>7.518410759323868E-2</v>
          </cell>
          <cell r="AP473">
            <v>4969.9321684049683</v>
          </cell>
          <cell r="AQ473">
            <v>0.84799374999999999</v>
          </cell>
          <cell r="AR473">
            <v>8.376198879912268E-2</v>
          </cell>
          <cell r="AS473">
            <v>4424.5596841663501</v>
          </cell>
          <cell r="AT473">
            <v>0.73451223345588168</v>
          </cell>
          <cell r="AU473">
            <v>7.2552663827475314E-2</v>
          </cell>
          <cell r="AV473">
            <v>5094.010392859941</v>
          </cell>
        </row>
        <row r="474">
          <cell r="B474">
            <v>82</v>
          </cell>
          <cell r="C474">
            <v>0.10968724104281116</v>
          </cell>
          <cell r="D474">
            <v>0.86960784313725414</v>
          </cell>
          <cell r="E474">
            <v>9.538488510291511E-2</v>
          </cell>
          <cell r="F474">
            <v>4103.5633718943318</v>
          </cell>
          <cell r="G474">
            <v>0.96499999999999997</v>
          </cell>
          <cell r="H474">
            <v>0.10584818760631277</v>
          </cell>
          <cell r="I474">
            <v>3550.4208763432835</v>
          </cell>
          <cell r="J474">
            <v>0.95</v>
          </cell>
          <cell r="K474">
            <v>0.1042028789906706</v>
          </cell>
          <cell r="L474">
            <v>3629.6850364650491</v>
          </cell>
          <cell r="M474">
            <v>0.92500000000000004</v>
          </cell>
          <cell r="N474">
            <v>0.10146069796460033</v>
          </cell>
          <cell r="O474">
            <v>3709.0092057882848</v>
          </cell>
          <cell r="P474">
            <v>0.83917156862745024</v>
          </cell>
          <cell r="Q474">
            <v>9.2046414124313081E-2</v>
          </cell>
          <cell r="R474">
            <v>4235.4412907238539</v>
          </cell>
          <cell r="S474">
            <v>0.82612745098039142</v>
          </cell>
          <cell r="T474">
            <v>9.0615640847769352E-2</v>
          </cell>
          <cell r="U474">
            <v>4311.9322419659502</v>
          </cell>
          <cell r="V474">
            <v>0.80438725490196017</v>
          </cell>
          <cell r="W474">
            <v>8.8231018720196494E-2</v>
          </cell>
          <cell r="X474">
            <v>4391.0785246124278</v>
          </cell>
          <cell r="Y474">
            <v>0.91674999999999995</v>
          </cell>
          <cell r="Z474">
            <v>0.10055577822599712</v>
          </cell>
          <cell r="AA474">
            <v>3763.1131871639277</v>
          </cell>
          <cell r="AB474">
            <v>0.892625</v>
          </cell>
          <cell r="AC474">
            <v>9.7909573535839317E-2</v>
          </cell>
          <cell r="AD474">
            <v>3842.2730307095358</v>
          </cell>
          <cell r="AE474">
            <v>0.87875000000000003</v>
          </cell>
          <cell r="AF474">
            <v>9.638766306637031E-2</v>
          </cell>
          <cell r="AG474">
            <v>3921.3064740783152</v>
          </cell>
          <cell r="AH474">
            <v>0.79721299019607772</v>
          </cell>
          <cell r="AI474">
            <v>8.7444093418097432E-2</v>
          </cell>
          <cell r="AJ474">
            <v>4442.4838489939648</v>
          </cell>
          <cell r="AK474">
            <v>0.77623370098039146</v>
          </cell>
          <cell r="AL474">
            <v>8.5142933064989601E-2</v>
          </cell>
          <cell r="AM474">
            <v>4521.002981630706</v>
          </cell>
          <cell r="AN474">
            <v>0.76416789215686209</v>
          </cell>
          <cell r="AO474">
            <v>8.3819467784186655E-2</v>
          </cell>
          <cell r="AP474">
            <v>4596.2722535245111</v>
          </cell>
          <cell r="AQ474">
            <v>0.84799374999999999</v>
          </cell>
          <cell r="AR474">
            <v>9.3014094859047353E-2</v>
          </cell>
          <cell r="AS474">
            <v>4053.9497654601587</v>
          </cell>
          <cell r="AT474">
            <v>0.73742201593137191</v>
          </cell>
          <cell r="AU474">
            <v>8.0885786411740129E-2</v>
          </cell>
          <cell r="AV474">
            <v>4724.4263692931081</v>
          </cell>
        </row>
        <row r="475">
          <cell r="B475">
            <v>83</v>
          </cell>
          <cell r="C475">
            <v>0.12183144591521193</v>
          </cell>
          <cell r="D475">
            <v>0.87303921568627374</v>
          </cell>
          <cell r="E475">
            <v>0.10636362998774131</v>
          </cell>
          <cell r="F475">
            <v>3712.1454511536599</v>
          </cell>
          <cell r="G475">
            <v>0.96499999999999997</v>
          </cell>
          <cell r="H475">
            <v>0.11756734530817951</v>
          </cell>
          <cell r="I475">
            <v>3174.6152613427303</v>
          </cell>
          <cell r="J475">
            <v>0.95</v>
          </cell>
          <cell r="K475">
            <v>0.11573987361945133</v>
          </cell>
          <cell r="L475">
            <v>3251.4614058360339</v>
          </cell>
          <cell r="M475">
            <v>0.92500000000000004</v>
          </cell>
          <cell r="N475">
            <v>0.11269408747157104</v>
          </cell>
          <cell r="O475">
            <v>3332.6905430118777</v>
          </cell>
          <cell r="P475">
            <v>0.84248284313725408</v>
          </cell>
          <cell r="Q475">
            <v>0.10264090293817035</v>
          </cell>
          <cell r="R475">
            <v>3845.5841076786705</v>
          </cell>
          <cell r="S475">
            <v>0.82938725490195997</v>
          </cell>
          <cell r="T475">
            <v>0.10104544848835423</v>
          </cell>
          <cell r="U475">
            <v>3921.2037385680464</v>
          </cell>
          <cell r="V475">
            <v>0.8075612745098032</v>
          </cell>
          <cell r="W475">
            <v>9.838635773866071E-2</v>
          </cell>
          <cell r="X475">
            <v>4003.6491931054961</v>
          </cell>
          <cell r="Y475">
            <v>0.91674999999999995</v>
          </cell>
          <cell r="Z475">
            <v>0.11168897804277053</v>
          </cell>
          <cell r="AA475">
            <v>3384.7104120761464</v>
          </cell>
          <cell r="AB475">
            <v>0.892625</v>
          </cell>
          <cell r="AC475">
            <v>0.10874979441006605</v>
          </cell>
          <cell r="AD475">
            <v>3466.0777168645086</v>
          </cell>
          <cell r="AE475">
            <v>0.87875000000000003</v>
          </cell>
          <cell r="AF475">
            <v>0.10705938309799248</v>
          </cell>
          <cell r="AG475">
            <v>3543.3409068748783</v>
          </cell>
          <cell r="AH475">
            <v>0.8003587009803913</v>
          </cell>
          <cell r="AI475">
            <v>9.7508857791261824E-2</v>
          </cell>
          <cell r="AJ475">
            <v>4054.0148762941476</v>
          </cell>
          <cell r="AK475">
            <v>0.77929662990196003</v>
          </cell>
          <cell r="AL475">
            <v>9.4942835217807567E-2</v>
          </cell>
          <cell r="AM475">
            <v>4136.0715273791047</v>
          </cell>
          <cell r="AN475">
            <v>0.76718321078431306</v>
          </cell>
          <cell r="AO475">
            <v>9.3467039851727676E-2</v>
          </cell>
          <cell r="AP475">
            <v>4211.0151594428626</v>
          </cell>
          <cell r="AQ475">
            <v>0.84799374999999999</v>
          </cell>
          <cell r="AR475">
            <v>0.10331230468956275</v>
          </cell>
          <cell r="AS475">
            <v>3676.8752974218351</v>
          </cell>
          <cell r="AT475">
            <v>0.74033179840686203</v>
          </cell>
          <cell r="AU475">
            <v>9.0195693456917192E-2</v>
          </cell>
          <cell r="AV475">
            <v>4342.2874270684724</v>
          </cell>
        </row>
        <row r="476">
          <cell r="B476">
            <v>84</v>
          </cell>
          <cell r="C476">
            <v>0.13540094534007643</v>
          </cell>
          <cell r="D476">
            <v>0.87647058823529334</v>
          </cell>
          <cell r="E476">
            <v>0.11867494620983159</v>
          </cell>
          <cell r="F476">
            <v>3317.3081859264748</v>
          </cell>
          <cell r="G476">
            <v>0.96499999999999997</v>
          </cell>
          <cell r="H476">
            <v>0.13066191225317375</v>
          </cell>
          <cell r="I476">
            <v>2801.3841726918331</v>
          </cell>
          <cell r="J476">
            <v>0.95</v>
          </cell>
          <cell r="K476">
            <v>0.1286308980730726</v>
          </cell>
          <cell r="L476">
            <v>2875.1376736460475</v>
          </cell>
          <cell r="M476">
            <v>0.92500000000000004</v>
          </cell>
          <cell r="N476">
            <v>0.12524587443957072</v>
          </cell>
          <cell r="O476">
            <v>2957.1160234420195</v>
          </cell>
          <cell r="P476">
            <v>0.84579411764705803</v>
          </cell>
          <cell r="Q476">
            <v>0.11452132309248748</v>
          </cell>
          <cell r="R476">
            <v>3450.8698825418537</v>
          </cell>
          <cell r="S476">
            <v>0.83264705882352863</v>
          </cell>
          <cell r="T476">
            <v>0.11274119889934001</v>
          </cell>
          <cell r="U476">
            <v>3524.9839481902268</v>
          </cell>
          <cell r="V476">
            <v>0.81073529411764633</v>
          </cell>
          <cell r="W476">
            <v>0.10977432524409422</v>
          </cell>
          <cell r="X476">
            <v>3609.7447313325188</v>
          </cell>
          <cell r="Y476">
            <v>0.91674999999999995</v>
          </cell>
          <cell r="Z476">
            <v>0.12412881664051506</v>
          </cell>
          <cell r="AA476">
            <v>3006.675565180637</v>
          </cell>
          <cell r="AB476">
            <v>0.892625</v>
          </cell>
          <cell r="AC476">
            <v>0.12086226883418573</v>
          </cell>
          <cell r="AD476">
            <v>3089.1424777461821</v>
          </cell>
          <cell r="AE476">
            <v>0.87875000000000003</v>
          </cell>
          <cell r="AF476">
            <v>0.11898358071759217</v>
          </cell>
          <cell r="AG476">
            <v>3163.9930152789725</v>
          </cell>
          <cell r="AH476">
            <v>0.80350441176470511</v>
          </cell>
          <cell r="AI476">
            <v>0.1087952569378631</v>
          </cell>
          <cell r="AJ476">
            <v>3658.7125162379216</v>
          </cell>
          <cell r="AK476">
            <v>0.7823595588235287</v>
          </cell>
          <cell r="AL476">
            <v>0.10593222386055093</v>
          </cell>
          <cell r="AM476">
            <v>3743.3811699060848</v>
          </cell>
          <cell r="AN476">
            <v>0.77019852941176403</v>
          </cell>
          <cell r="AO476">
            <v>0.10428560898188952</v>
          </cell>
          <cell r="AP476">
            <v>3817.4240377189872</v>
          </cell>
          <cell r="AQ476">
            <v>0.84799374999999999</v>
          </cell>
          <cell r="AR476">
            <v>0.11481915539247643</v>
          </cell>
          <cell r="AS476">
            <v>3297.0088363890636</v>
          </cell>
          <cell r="AT476">
            <v>0.74324158088235226</v>
          </cell>
          <cell r="AU476">
            <v>0.10063561266752338</v>
          </cell>
          <cell r="AV476">
            <v>3950.6318013947784</v>
          </cell>
        </row>
        <row r="477">
          <cell r="B477">
            <v>85</v>
          </cell>
          <cell r="C477">
            <v>0.14987026376550353</v>
          </cell>
          <cell r="D477">
            <v>0.87990196078431293</v>
          </cell>
          <cell r="E477">
            <v>0.13187113895052871</v>
          </cell>
          <cell r="F477">
            <v>2923.6268154002164</v>
          </cell>
          <cell r="G477">
            <v>0.96499999999999997</v>
          </cell>
          <cell r="H477">
            <v>0.1446248045337109</v>
          </cell>
          <cell r="I477">
            <v>2435.3499597321429</v>
          </cell>
          <cell r="J477">
            <v>0.95</v>
          </cell>
          <cell r="K477">
            <v>0.14237675057722834</v>
          </cell>
          <cell r="L477">
            <v>2505.3061326012316</v>
          </cell>
          <cell r="M477">
            <v>0.92500000000000004</v>
          </cell>
          <cell r="N477">
            <v>0.13862999398309075</v>
          </cell>
          <cell r="O477">
            <v>2586.7494412667579</v>
          </cell>
          <cell r="P477">
            <v>0.84910539215686198</v>
          </cell>
          <cell r="Q477">
            <v>0.12725564908726023</v>
          </cell>
          <cell r="R477">
            <v>3055.6716977731435</v>
          </cell>
          <cell r="S477">
            <v>0.83590686274509729</v>
          </cell>
          <cell r="T477">
            <v>0.12527758200300229</v>
          </cell>
          <cell r="U477">
            <v>3127.5730317703319</v>
          </cell>
          <cell r="V477">
            <v>0.81390931372548947</v>
          </cell>
          <cell r="W477">
            <v>0.12198080352923907</v>
          </cell>
          <cell r="X477">
            <v>3213.4874391470671</v>
          </cell>
          <cell r="Y477">
            <v>0.91674999999999995</v>
          </cell>
          <cell r="Z477">
            <v>0.13739356430702535</v>
          </cell>
          <cell r="AA477">
            <v>2633.4604852528128</v>
          </cell>
          <cell r="AB477">
            <v>0.892625</v>
          </cell>
          <cell r="AC477">
            <v>0.13377794419368258</v>
          </cell>
          <cell r="AD477">
            <v>2715.7817091337206</v>
          </cell>
          <cell r="AE477">
            <v>0.87875000000000003</v>
          </cell>
          <cell r="AF477">
            <v>0.13169849428393623</v>
          </cell>
          <cell r="AG477">
            <v>2787.5297969556291</v>
          </cell>
          <cell r="AH477">
            <v>0.8066501225490188</v>
          </cell>
          <cell r="AI477">
            <v>0.12089286663289719</v>
          </cell>
          <cell r="AJ477">
            <v>3260.6619479720416</v>
          </cell>
          <cell r="AK477">
            <v>0.78542248774509738</v>
          </cell>
          <cell r="AL477">
            <v>0.11771147540571571</v>
          </cell>
          <cell r="AM477">
            <v>3346.8364778202226</v>
          </cell>
          <cell r="AN477">
            <v>0.773213848039215</v>
          </cell>
          <cell r="AO477">
            <v>0.11588176335277711</v>
          </cell>
          <cell r="AP477">
            <v>3419.3216472033591</v>
          </cell>
          <cell r="AQ477">
            <v>0.84799374999999999</v>
          </cell>
          <cell r="AR477">
            <v>0.12708904698399845</v>
          </cell>
          <cell r="AS477">
            <v>2918.4490664733398</v>
          </cell>
          <cell r="AT477">
            <v>0.74615136335784238</v>
          </cell>
          <cell r="AU477">
            <v>0.11182590163542989</v>
          </cell>
          <cell r="AV477">
            <v>3553.0575496376132</v>
          </cell>
        </row>
        <row r="478">
          <cell r="B478">
            <v>86</v>
          </cell>
          <cell r="C478">
            <v>0.16475006337840994</v>
          </cell>
          <cell r="D478">
            <v>0.88333333333333253</v>
          </cell>
          <cell r="E478">
            <v>0.14552922265092866</v>
          </cell>
          <cell r="F478">
            <v>2538.0848173870827</v>
          </cell>
          <cell r="G478">
            <v>0.96499999999999997</v>
          </cell>
          <cell r="H478">
            <v>0.15898381116016558</v>
          </cell>
          <cell r="I478">
            <v>2083.1379478347012</v>
          </cell>
          <cell r="J478">
            <v>0.95</v>
          </cell>
          <cell r="K478">
            <v>0.15651256020948945</v>
          </cell>
          <cell r="L478">
            <v>2148.6087862402655</v>
          </cell>
          <cell r="M478">
            <v>0.92500000000000004</v>
          </cell>
          <cell r="N478">
            <v>0.15239380862502921</v>
          </cell>
          <cell r="O478">
            <v>2228.148381788184</v>
          </cell>
          <cell r="P478">
            <v>0.85241666666666582</v>
          </cell>
          <cell r="Q478">
            <v>0.14043569985814613</v>
          </cell>
          <cell r="R478">
            <v>2666.8202124754516</v>
          </cell>
          <cell r="S478">
            <v>0.83916666666666584</v>
          </cell>
          <cell r="T478">
            <v>0.1382527615183822</v>
          </cell>
          <cell r="U478">
            <v>2735.7582448123458</v>
          </cell>
          <cell r="V478">
            <v>0.81708333333333261</v>
          </cell>
          <cell r="W478">
            <v>0.13461453095210901</v>
          </cell>
          <cell r="X478">
            <v>2821.5036591887911</v>
          </cell>
          <cell r="Y478">
            <v>0.91674999999999995</v>
          </cell>
          <cell r="Z478">
            <v>0.1510346206021573</v>
          </cell>
          <cell r="AA478">
            <v>2271.6399627222204</v>
          </cell>
          <cell r="AB478">
            <v>0.892625</v>
          </cell>
          <cell r="AC478">
            <v>0.14706002532315318</v>
          </cell>
          <cell r="AD478">
            <v>2352.4700152070059</v>
          </cell>
          <cell r="AE478">
            <v>0.87875000000000003</v>
          </cell>
          <cell r="AF478">
            <v>0.14477411819377775</v>
          </cell>
          <cell r="AG478">
            <v>2420.4163199249665</v>
          </cell>
          <cell r="AH478">
            <v>0.80979583333333249</v>
          </cell>
          <cell r="AI478">
            <v>0.13341391486523882</v>
          </cell>
          <cell r="AJ478">
            <v>2866.4711779608947</v>
          </cell>
          <cell r="AK478">
            <v>0.78848541666666594</v>
          </cell>
          <cell r="AL478">
            <v>0.12990302236878518</v>
          </cell>
          <cell r="AM478">
            <v>2952.8754180743354</v>
          </cell>
          <cell r="AN478">
            <v>0.77622916666666597</v>
          </cell>
          <cell r="AO478">
            <v>0.12788380440450356</v>
          </cell>
          <cell r="AP478">
            <v>3023.0846252551114</v>
          </cell>
          <cell r="AQ478">
            <v>0.84799374999999999</v>
          </cell>
          <cell r="AR478">
            <v>0.1397070240569955</v>
          </cell>
          <cell r="AS478">
            <v>2547.5461559439032</v>
          </cell>
          <cell r="AT478">
            <v>0.74906114583333261</v>
          </cell>
          <cell r="AU478">
            <v>0.12340787125034593</v>
          </cell>
          <cell r="AV478">
            <v>3155.7336855868157</v>
          </cell>
        </row>
        <row r="479">
          <cell r="B479">
            <v>87</v>
          </cell>
          <cell r="C479">
            <v>0.18080227580253283</v>
          </cell>
          <cell r="D479">
            <v>0.88676470588235212</v>
          </cell>
          <cell r="E479">
            <v>0.16032907692489293</v>
          </cell>
          <cell r="F479">
            <v>2168.7193068906163</v>
          </cell>
          <cell r="G479">
            <v>0.96499999999999997</v>
          </cell>
          <cell r="H479">
            <v>0.17447419614944418</v>
          </cell>
          <cell r="I479">
            <v>1751.9527377155741</v>
          </cell>
          <cell r="J479">
            <v>0.95</v>
          </cell>
          <cell r="K479">
            <v>0.17176216201240618</v>
          </cell>
          <cell r="L479">
            <v>1812.3245242171979</v>
          </cell>
          <cell r="M479">
            <v>0.92500000000000004</v>
          </cell>
          <cell r="N479">
            <v>0.16724210511734289</v>
          </cell>
          <cell r="O479">
            <v>1888.592363705787</v>
          </cell>
          <cell r="P479">
            <v>0.85572794117646978</v>
          </cell>
          <cell r="Q479">
            <v>0.15471755923252167</v>
          </cell>
          <cell r="R479">
            <v>2292.3034495406114</v>
          </cell>
          <cell r="S479">
            <v>0.8424264705882345</v>
          </cell>
          <cell r="T479">
            <v>0.15231262307864829</v>
          </cell>
          <cell r="U479">
            <v>2357.5321126203567</v>
          </cell>
          <cell r="V479">
            <v>0.82025735294117574</v>
          </cell>
          <cell r="W479">
            <v>0.14830439615552596</v>
          </cell>
          <cell r="X479">
            <v>2441.6882675274328</v>
          </cell>
          <cell r="Y479">
            <v>0.91674999999999995</v>
          </cell>
          <cell r="Z479">
            <v>0.16575048634197195</v>
          </cell>
          <cell r="AA479">
            <v>1928.5436828077711</v>
          </cell>
          <cell r="AB479">
            <v>0.892625</v>
          </cell>
          <cell r="AC479">
            <v>0.16138863143823587</v>
          </cell>
          <cell r="AD479">
            <v>2006.515715198705</v>
          </cell>
          <cell r="AE479">
            <v>0.87875000000000003</v>
          </cell>
          <cell r="AF479">
            <v>0.15887999986147572</v>
          </cell>
          <cell r="AG479">
            <v>2070.002681546001</v>
          </cell>
          <cell r="AH479">
            <v>0.8129415441176463</v>
          </cell>
          <cell r="AI479">
            <v>0.14698168127089559</v>
          </cell>
          <cell r="AJ479">
            <v>2484.0440362607592</v>
          </cell>
          <cell r="AK479">
            <v>0.79154834558823461</v>
          </cell>
          <cell r="AL479">
            <v>0.14311374229008256</v>
          </cell>
          <cell r="AM479">
            <v>2569.2879765879893</v>
          </cell>
          <cell r="AN479">
            <v>0.77924448529411694</v>
          </cell>
          <cell r="AO479">
            <v>0.14088917634774967</v>
          </cell>
          <cell r="AP479">
            <v>2636.4810623407247</v>
          </cell>
          <cell r="AQ479">
            <v>0.84799374999999999</v>
          </cell>
          <cell r="AR479">
            <v>0.15331919986632409</v>
          </cell>
          <cell r="AS479">
            <v>2191.6360638491419</v>
          </cell>
          <cell r="AT479">
            <v>0.75197092830882284</v>
          </cell>
          <cell r="AU479">
            <v>0.13595805517557844</v>
          </cell>
          <cell r="AV479">
            <v>2766.2913092155381</v>
          </cell>
        </row>
        <row r="480">
          <cell r="B480">
            <v>88</v>
          </cell>
          <cell r="C480">
            <v>0.19792371556000907</v>
          </cell>
          <cell r="D480">
            <v>0.89019607843137172</v>
          </cell>
          <cell r="E480">
            <v>0.17619091542008633</v>
          </cell>
          <cell r="F480">
            <v>1821.0105423076502</v>
          </cell>
          <cell r="G480">
            <v>0.96499999999999997</v>
          </cell>
          <cell r="H480">
            <v>0.19099638551540873</v>
          </cell>
          <cell r="I480">
            <v>1446.2821921108314</v>
          </cell>
          <cell r="J480">
            <v>0.95</v>
          </cell>
          <cell r="K480">
            <v>0.1880275297820086</v>
          </cell>
          <cell r="L480">
            <v>1501.0357456695467</v>
          </cell>
          <cell r="M480">
            <v>0.92500000000000004</v>
          </cell>
          <cell r="N480">
            <v>0.1830794368930084</v>
          </cell>
          <cell r="O480">
            <v>1572.7402010910926</v>
          </cell>
          <cell r="P480">
            <v>0.85903921568627373</v>
          </cell>
          <cell r="Q480">
            <v>0.17002423338038333</v>
          </cell>
          <cell r="R480">
            <v>1937.6438548073982</v>
          </cell>
          <cell r="S480">
            <v>0.84568627450980305</v>
          </cell>
          <cell r="T480">
            <v>0.16738136964908201</v>
          </cell>
          <cell r="U480">
            <v>1998.450212555003</v>
          </cell>
          <cell r="V480">
            <v>0.82343137254901888</v>
          </cell>
          <cell r="W480">
            <v>0.16297659676357987</v>
          </cell>
          <cell r="X480">
            <v>2079.5751634117446</v>
          </cell>
          <cell r="Y480">
            <v>0.91674999999999995</v>
          </cell>
          <cell r="Z480">
            <v>0.18144656623963831</v>
          </cell>
          <cell r="AA480">
            <v>1608.8866294506454</v>
          </cell>
          <cell r="AB480">
            <v>0.892625</v>
          </cell>
          <cell r="AC480">
            <v>0.1766716566017531</v>
          </cell>
          <cell r="AD480">
            <v>1682.6868899634728</v>
          </cell>
          <cell r="AE480">
            <v>0.87875000000000003</v>
          </cell>
          <cell r="AF480">
            <v>0.17392546504835799</v>
          </cell>
          <cell r="AG480">
            <v>1741.1206557887181</v>
          </cell>
          <cell r="AH480">
            <v>0.81608725490195999</v>
          </cell>
          <cell r="AI480">
            <v>0.16152302171136415</v>
          </cell>
          <cell r="AJ480">
            <v>2118.935067460211</v>
          </cell>
          <cell r="AK480">
            <v>0.79461127450980329</v>
          </cell>
          <cell r="AL480">
            <v>0.15727241587685459</v>
          </cell>
          <cell r="AM480">
            <v>2201.5875592375683</v>
          </cell>
          <cell r="AN480">
            <v>0.78225980392156791</v>
          </cell>
          <cell r="AO480">
            <v>0.15482776692540087</v>
          </cell>
          <cell r="AP480">
            <v>2265.0294170111001</v>
          </cell>
          <cell r="AQ480">
            <v>0.84799374999999999</v>
          </cell>
          <cell r="AR480">
            <v>0.16783807377166543</v>
          </cell>
          <cell r="AS480">
            <v>1855.6161761416115</v>
          </cell>
          <cell r="AT480">
            <v>0.75488071078431307</v>
          </cell>
          <cell r="AU480">
            <v>0.14940879508301186</v>
          </cell>
          <cell r="AV480">
            <v>2390.191722765489</v>
          </cell>
        </row>
        <row r="481">
          <cell r="B481">
            <v>89</v>
          </cell>
          <cell r="C481">
            <v>0.21658773519555014</v>
          </cell>
          <cell r="D481">
            <v>0.89362745098039131</v>
          </cell>
          <cell r="E481">
            <v>0.19354874571641545</v>
          </cell>
          <cell r="F481">
            <v>1500.1650278688373</v>
          </cell>
          <cell r="G481">
            <v>0.96499999999999997</v>
          </cell>
          <cell r="H481">
            <v>0.20900716446370587</v>
          </cell>
          <cell r="I481">
            <v>1170.0475209823605</v>
          </cell>
          <cell r="J481">
            <v>0.95</v>
          </cell>
          <cell r="K481">
            <v>0.20575834843577262</v>
          </cell>
          <cell r="L481">
            <v>1218.7997022968063</v>
          </cell>
          <cell r="M481">
            <v>0.92500000000000004</v>
          </cell>
          <cell r="N481">
            <v>0.20034365505588389</v>
          </cell>
          <cell r="O481">
            <v>1284.8038106963386</v>
          </cell>
          <cell r="P481">
            <v>0.86235049019607757</v>
          </cell>
          <cell r="Q481">
            <v>0.18677453961634091</v>
          </cell>
          <cell r="R481">
            <v>1608.1974438295595</v>
          </cell>
          <cell r="S481">
            <v>0.84894607843137171</v>
          </cell>
          <cell r="T481">
            <v>0.18387130843059468</v>
          </cell>
          <cell r="U481">
            <v>1663.9468788020474</v>
          </cell>
          <cell r="V481">
            <v>0.82660539215686202</v>
          </cell>
          <cell r="W481">
            <v>0.1790325897876843</v>
          </cell>
          <cell r="X481">
            <v>1740.6530805648329</v>
          </cell>
          <cell r="Y481">
            <v>0.91674999999999995</v>
          </cell>
          <cell r="Z481">
            <v>0.19855680624052058</v>
          </cell>
          <cell r="AA481">
            <v>1316.9596750679605</v>
          </cell>
          <cell r="AB481">
            <v>0.892625</v>
          </cell>
          <cell r="AC481">
            <v>0.19333162712892793</v>
          </cell>
          <cell r="AD481">
            <v>1385.4038095715744</v>
          </cell>
          <cell r="AE481">
            <v>0.87875000000000003</v>
          </cell>
          <cell r="AF481">
            <v>0.19032647230308969</v>
          </cell>
          <cell r="AG481">
            <v>1438.2954360253634</v>
          </cell>
          <cell r="AH481">
            <v>0.81923296568627368</v>
          </cell>
          <cell r="AI481">
            <v>0.17743581263552385</v>
          </cell>
          <cell r="AJ481">
            <v>1776.6782725538646</v>
          </cell>
          <cell r="AK481">
            <v>0.79767420343137174</v>
          </cell>
          <cell r="AL481">
            <v>0.17276644914511533</v>
          </cell>
          <cell r="AM481">
            <v>1855.3385650318482</v>
          </cell>
          <cell r="AN481">
            <v>0.78527512254901888</v>
          </cell>
          <cell r="AO481">
            <v>0.17008096029830008</v>
          </cell>
          <cell r="AP481">
            <v>1914.3399703549289</v>
          </cell>
          <cell r="AQ481">
            <v>0.84799374999999999</v>
          </cell>
          <cell r="AR481">
            <v>0.18366504577248155</v>
          </cell>
          <cell r="AS481">
            <v>1544.1731314784602</v>
          </cell>
          <cell r="AT481">
            <v>0.75779049325980319</v>
          </cell>
          <cell r="AU481">
            <v>0.16412812668785956</v>
          </cell>
          <cell r="AV481">
            <v>2033.076057449709</v>
          </cell>
        </row>
        <row r="482">
          <cell r="B482">
            <v>90</v>
          </cell>
          <cell r="C482">
            <v>0.23701211434636879</v>
          </cell>
          <cell r="D482">
            <v>0.89705882352941091</v>
          </cell>
          <cell r="E482">
            <v>0.21261380845777181</v>
          </cell>
          <cell r="F482">
            <v>1209.8099683571925</v>
          </cell>
          <cell r="G482">
            <v>0.96499999999999997</v>
          </cell>
          <cell r="H482">
            <v>0.22871669034424588</v>
          </cell>
          <cell r="I482">
            <v>925.49920633404895</v>
          </cell>
          <cell r="J482">
            <v>1</v>
          </cell>
          <cell r="K482">
            <v>0.23701211434636879</v>
          </cell>
          <cell r="L482">
            <v>968.02148847820422</v>
          </cell>
          <cell r="M482">
            <v>0.92500000000000004</v>
          </cell>
          <cell r="N482">
            <v>0.21923620577039113</v>
          </cell>
          <cell r="O482">
            <v>1027.4015192317061</v>
          </cell>
          <cell r="P482">
            <v>0.86566176470588152</v>
          </cell>
          <cell r="Q482">
            <v>0.2051723251617498</v>
          </cell>
          <cell r="R482">
            <v>1307.8271066461173</v>
          </cell>
          <cell r="S482">
            <v>0.89705882352941091</v>
          </cell>
          <cell r="T482">
            <v>0.21261380845777181</v>
          </cell>
          <cell r="U482">
            <v>1357.9947890377107</v>
          </cell>
          <cell r="V482">
            <v>0.82977941176470515</v>
          </cell>
          <cell r="W482">
            <v>0.19666777282343892</v>
          </cell>
          <cell r="X482">
            <v>1429.0194516294</v>
          </cell>
          <cell r="Y482">
            <v>0.96499999999999997</v>
          </cell>
          <cell r="Z482">
            <v>0.22871669034424588</v>
          </cell>
          <cell r="AA482">
            <v>1055.4683680389126</v>
          </cell>
          <cell r="AB482">
            <v>0.892625</v>
          </cell>
          <cell r="AC482">
            <v>0.21156293856842745</v>
          </cell>
          <cell r="AD482">
            <v>1117.5614368364866</v>
          </cell>
          <cell r="AE482">
            <v>0.92500000000000004</v>
          </cell>
          <cell r="AF482">
            <v>0.21923620577039113</v>
          </cell>
          <cell r="AG482">
            <v>1164.5497395570217</v>
          </cell>
          <cell r="AH482">
            <v>0.86566176470588152</v>
          </cell>
          <cell r="AI482">
            <v>0.2051723251617498</v>
          </cell>
          <cell r="AJ482">
            <v>1461.431919471391</v>
          </cell>
          <cell r="AK482">
            <v>0.80073713235294042</v>
          </cell>
          <cell r="AL482">
            <v>0.18978440077461856</v>
          </cell>
          <cell r="AM482">
            <v>1534.7983091893022</v>
          </cell>
          <cell r="AN482">
            <v>0.82977941176470515</v>
          </cell>
          <cell r="AO482">
            <v>0.19666777282343892</v>
          </cell>
          <cell r="AP482">
            <v>1588.7471898595434</v>
          </cell>
          <cell r="AQ482">
            <v>0.892625</v>
          </cell>
          <cell r="AR482">
            <v>0.21156293856842745</v>
          </cell>
          <cell r="AS482">
            <v>1260.5625026048326</v>
          </cell>
          <cell r="AT482">
            <v>0.80073713235294042</v>
          </cell>
          <cell r="AU482">
            <v>0.18978440077461856</v>
          </cell>
          <cell r="AV482">
            <v>1699.391092726549</v>
          </cell>
        </row>
        <row r="483">
          <cell r="B483">
            <v>91</v>
          </cell>
          <cell r="C483">
            <v>0.25685213084145386</v>
          </cell>
          <cell r="D483">
            <v>0.9004901960784305</v>
          </cell>
          <cell r="E483">
            <v>0.23129282566458348</v>
          </cell>
          <cell r="F483">
            <v>952.58766347459346</v>
          </cell>
          <cell r="G483">
            <v>0.96499999999999997</v>
          </cell>
          <cell r="H483">
            <v>0.24786230626200298</v>
          </cell>
          <cell r="I483">
            <v>713.82209094509892</v>
          </cell>
          <cell r="J483">
            <v>1</v>
          </cell>
          <cell r="K483">
            <v>0.25685213084145386</v>
          </cell>
          <cell r="L483">
            <v>738.58866876126592</v>
          </cell>
          <cell r="M483">
            <v>0.92500000000000004</v>
          </cell>
          <cell r="N483">
            <v>0.23758822102834484</v>
          </cell>
          <cell r="O483">
            <v>802.15790835261123</v>
          </cell>
          <cell r="P483">
            <v>0.86897303921568536</v>
          </cell>
          <cell r="Q483">
            <v>0.22319757676632304</v>
          </cell>
          <cell r="R483">
            <v>1039.4971782659698</v>
          </cell>
          <cell r="S483">
            <v>0.9004901960784305</v>
          </cell>
          <cell r="T483">
            <v>0.23129282566458348</v>
          </cell>
          <cell r="U483">
            <v>1069.2663450745947</v>
          </cell>
          <cell r="V483">
            <v>0.83295343137254829</v>
          </cell>
          <cell r="W483">
            <v>0.21394586373973973</v>
          </cell>
          <cell r="X483">
            <v>1147.9773787560739</v>
          </cell>
          <cell r="Y483">
            <v>0.96499999999999997</v>
          </cell>
          <cell r="Z483">
            <v>0.24786230626200298</v>
          </cell>
          <cell r="AA483">
            <v>814.06513613800996</v>
          </cell>
          <cell r="AB483">
            <v>0.892625</v>
          </cell>
          <cell r="AC483">
            <v>0.22927263329235276</v>
          </cell>
          <cell r="AD483">
            <v>881.12685522860545</v>
          </cell>
          <cell r="AE483">
            <v>0.92500000000000004</v>
          </cell>
          <cell r="AF483">
            <v>0.23758822102834484</v>
          </cell>
          <cell r="AG483">
            <v>909.23827322564307</v>
          </cell>
          <cell r="AH483">
            <v>0.86897303921568536</v>
          </cell>
          <cell r="AI483">
            <v>0.22319757676632304</v>
          </cell>
          <cell r="AJ483">
            <v>1161.5865344878466</v>
          </cell>
          <cell r="AK483">
            <v>0.80380006127450898</v>
          </cell>
          <cell r="AL483">
            <v>0.20645775850884882</v>
          </cell>
          <cell r="AM483">
            <v>1243.5175317699127</v>
          </cell>
          <cell r="AN483">
            <v>0.83295343137254829</v>
          </cell>
          <cell r="AO483">
            <v>0.21394586373973973</v>
          </cell>
          <cell r="AP483">
            <v>1276.2918184503696</v>
          </cell>
          <cell r="AQ483">
            <v>0.892625</v>
          </cell>
          <cell r="AR483">
            <v>0.22927263329235276</v>
          </cell>
          <cell r="AS483">
            <v>993.87419530458328</v>
          </cell>
          <cell r="AT483">
            <v>0.80380006127450898</v>
          </cell>
          <cell r="AU483">
            <v>0.20645775850884882</v>
          </cell>
          <cell r="AV483">
            <v>1376.8731725117166</v>
          </cell>
        </row>
        <row r="484">
          <cell r="B484">
            <v>92</v>
          </cell>
          <cell r="C484">
            <v>0.2780134352786377</v>
          </cell>
          <cell r="D484">
            <v>0.9039215686274501</v>
          </cell>
          <cell r="E484">
            <v>0.25130234051657224</v>
          </cell>
          <cell r="F484">
            <v>732.26097109633145</v>
          </cell>
          <cell r="G484">
            <v>0.96499999999999997</v>
          </cell>
          <cell r="H484">
            <v>0.26828296504388538</v>
          </cell>
          <cell r="I484">
            <v>536.8925012226814</v>
          </cell>
          <cell r="J484">
            <v>1</v>
          </cell>
          <cell r="K484">
            <v>0.2780134352786377</v>
          </cell>
          <cell r="L484">
            <v>548.88059537458207</v>
          </cell>
          <cell r="M484">
            <v>0.92500000000000004</v>
          </cell>
          <cell r="N484">
            <v>0.25716242763273989</v>
          </cell>
          <cell r="O484">
            <v>611.57463792329622</v>
          </cell>
          <cell r="P484">
            <v>0.87228431372548931</v>
          </cell>
          <cell r="Q484">
            <v>0.24250675859849222</v>
          </cell>
          <cell r="R484">
            <v>807.4839270215748</v>
          </cell>
          <cell r="S484">
            <v>0.9039215686274501</v>
          </cell>
          <cell r="T484">
            <v>0.25130234051657224</v>
          </cell>
          <cell r="U484">
            <v>821.95271073425022</v>
          </cell>
          <cell r="V484">
            <v>0.83612745098039143</v>
          </cell>
          <cell r="W484">
            <v>0.23245466497782938</v>
          </cell>
          <cell r="X484">
            <v>902.3723669044233</v>
          </cell>
          <cell r="Y484">
            <v>0.96499999999999997</v>
          </cell>
          <cell r="Z484">
            <v>0.26828296504388538</v>
          </cell>
          <cell r="AA484">
            <v>612.28907404735139</v>
          </cell>
          <cell r="AB484">
            <v>0.892625</v>
          </cell>
          <cell r="AC484">
            <v>0.24816174266559399</v>
          </cell>
          <cell r="AD484">
            <v>679.10858086573342</v>
          </cell>
          <cell r="AE484">
            <v>0.92500000000000004</v>
          </cell>
          <cell r="AF484">
            <v>0.25716242763273989</v>
          </cell>
          <cell r="AG484">
            <v>693.21396939907834</v>
          </cell>
          <cell r="AH484">
            <v>0.87228431372548931</v>
          </cell>
          <cell r="AI484">
            <v>0.24250675859849222</v>
          </cell>
          <cell r="AJ484">
            <v>902.32323478576836</v>
          </cell>
          <cell r="AK484">
            <v>0.80686299019607766</v>
          </cell>
          <cell r="AL484">
            <v>0.22431875170360532</v>
          </cell>
          <cell r="AM484">
            <v>986.78368949424032</v>
          </cell>
          <cell r="AN484">
            <v>0.83612745098039143</v>
          </cell>
          <cell r="AO484">
            <v>0.23245466497782938</v>
          </cell>
          <cell r="AP484">
            <v>1003.2344629680422</v>
          </cell>
          <cell r="AQ484">
            <v>0.892625</v>
          </cell>
          <cell r="AR484">
            <v>0.24816174266559399</v>
          </cell>
          <cell r="AS484">
            <v>766.00604138578342</v>
          </cell>
          <cell r="AT484">
            <v>0.80686299019607766</v>
          </cell>
          <cell r="AU484">
            <v>0.22431875170360532</v>
          </cell>
          <cell r="AV484">
            <v>1092.60702356398</v>
          </cell>
        </row>
        <row r="485">
          <cell r="B485">
            <v>93</v>
          </cell>
          <cell r="C485">
            <v>0.29983073556097478</v>
          </cell>
          <cell r="D485">
            <v>0.9073529411764697</v>
          </cell>
          <cell r="E485">
            <v>0.27205229976635481</v>
          </cell>
          <cell r="F485">
            <v>548.24207519088532</v>
          </cell>
          <cell r="G485">
            <v>0.96499999999999997</v>
          </cell>
          <cell r="H485">
            <v>0.28933665981634066</v>
          </cell>
          <cell r="I485">
            <v>392.8533890848326</v>
          </cell>
          <cell r="J485">
            <v>1</v>
          </cell>
          <cell r="K485">
            <v>0.29983073556097478</v>
          </cell>
          <cell r="L485">
            <v>396.28441549671061</v>
          </cell>
          <cell r="M485">
            <v>0.92500000000000004</v>
          </cell>
          <cell r="N485">
            <v>0.27734343039390169</v>
          </cell>
          <cell r="O485">
            <v>454.30061935632745</v>
          </cell>
          <cell r="P485">
            <v>0.87559558823529327</v>
          </cell>
          <cell r="Q485">
            <v>0.26253046927453239</v>
          </cell>
          <cell r="R485">
            <v>611.66361725919126</v>
          </cell>
          <cell r="S485">
            <v>0.9073529411764697</v>
          </cell>
          <cell r="T485">
            <v>0.27205229976635481</v>
          </cell>
          <cell r="U485">
            <v>615.3940707327921</v>
          </cell>
          <cell r="V485">
            <v>0.83930147058823446</v>
          </cell>
          <cell r="W485">
            <v>0.25164837728387818</v>
          </cell>
          <cell r="X485">
            <v>692.61170067040462</v>
          </cell>
          <cell r="Y485">
            <v>0.96499999999999997</v>
          </cell>
          <cell r="Z485">
            <v>0.28933665981634066</v>
          </cell>
          <cell r="AA485">
            <v>448.02234579795288</v>
          </cell>
          <cell r="AB485">
            <v>0.892625</v>
          </cell>
          <cell r="AC485">
            <v>0.26763641033011509</v>
          </cell>
          <cell r="AD485">
            <v>510.57981197893457</v>
          </cell>
          <cell r="AE485">
            <v>0.92500000000000004</v>
          </cell>
          <cell r="AF485">
            <v>0.27734343039390169</v>
          </cell>
          <cell r="AG485">
            <v>514.94538215948353</v>
          </cell>
          <cell r="AH485">
            <v>0.87559558823529327</v>
          </cell>
          <cell r="AI485">
            <v>0.26253046927453239</v>
          </cell>
          <cell r="AJ485">
            <v>683.50375190976536</v>
          </cell>
          <cell r="AK485">
            <v>0.80992591911764633</v>
          </cell>
          <cell r="AL485">
            <v>0.24284068407894246</v>
          </cell>
          <cell r="AM485">
            <v>765.4296040654142</v>
          </cell>
          <cell r="AN485">
            <v>0.83930147058823446</v>
          </cell>
          <cell r="AO485">
            <v>0.25164837728387818</v>
          </cell>
          <cell r="AP485">
            <v>770.02793198459335</v>
          </cell>
          <cell r="AQ485">
            <v>0.892625</v>
          </cell>
          <cell r="AR485">
            <v>0.26763641033011509</v>
          </cell>
          <cell r="AS485">
            <v>575.91264726311431</v>
          </cell>
          <cell r="AT485">
            <v>0.80992591911764633</v>
          </cell>
          <cell r="AU485">
            <v>0.24284068407894246</v>
          </cell>
          <cell r="AV485">
            <v>847.51477993551623</v>
          </cell>
        </row>
        <row r="486">
          <cell r="B486">
            <v>94</v>
          </cell>
          <cell r="C486">
            <v>0.32196772593261558</v>
          </cell>
          <cell r="D486">
            <v>0.91078431372548929</v>
          </cell>
          <cell r="E486">
            <v>0.29324315430529369</v>
          </cell>
          <cell r="F486">
            <v>399.09155780652617</v>
          </cell>
          <cell r="G486">
            <v>0.96499999999999997</v>
          </cell>
          <cell r="H486">
            <v>0.310698855524974</v>
          </cell>
          <cell r="I486">
            <v>279.18650168949785</v>
          </cell>
          <cell r="J486">
            <v>1</v>
          </cell>
          <cell r="K486">
            <v>0.32196772593261558</v>
          </cell>
          <cell r="L486">
            <v>277.46616770698091</v>
          </cell>
          <cell r="M486">
            <v>0.92500000000000004</v>
          </cell>
          <cell r="N486">
            <v>0.29782014648766941</v>
          </cell>
          <cell r="O486">
            <v>328.30332715396941</v>
          </cell>
          <cell r="P486">
            <v>0.87890686274509711</v>
          </cell>
          <cell r="Q486">
            <v>0.28297964390460839</v>
          </cell>
          <cell r="R486">
            <v>451.08328078197781</v>
          </cell>
          <cell r="S486">
            <v>0.91078431372548929</v>
          </cell>
          <cell r="T486">
            <v>0.29324315430529369</v>
          </cell>
          <cell r="U486">
            <v>447.97469852735719</v>
          </cell>
          <cell r="V486">
            <v>0.84247549019607759</v>
          </cell>
          <cell r="W486">
            <v>0.27124991773239665</v>
          </cell>
          <cell r="X486">
            <v>518.31709010887005</v>
          </cell>
          <cell r="Y486">
            <v>0.96499999999999997</v>
          </cell>
          <cell r="Z486">
            <v>0.310698855524974</v>
          </cell>
          <cell r="AA486">
            <v>318.39305674169162</v>
          </cell>
          <cell r="AB486">
            <v>0.892625</v>
          </cell>
          <cell r="AC486">
            <v>0.287396441360601</v>
          </cell>
          <cell r="AD486">
            <v>373.9300639138674</v>
          </cell>
          <cell r="AE486">
            <v>0.92500000000000004</v>
          </cell>
          <cell r="AF486">
            <v>0.29782014648766941</v>
          </cell>
          <cell r="AG486">
            <v>372.12866340587368</v>
          </cell>
          <cell r="AH486">
            <v>0.87890686274509711</v>
          </cell>
          <cell r="AI486">
            <v>0.28297964390460839</v>
          </cell>
          <cell r="AJ486">
            <v>504.06319116999111</v>
          </cell>
          <cell r="AK486">
            <v>0.8129888480392149</v>
          </cell>
          <cell r="AL486">
            <v>0.26175617061176282</v>
          </cell>
          <cell r="AM486">
            <v>579.5521553998949</v>
          </cell>
          <cell r="AN486">
            <v>0.84247549019607759</v>
          </cell>
          <cell r="AO486">
            <v>0.27124991773239665</v>
          </cell>
          <cell r="AP486">
            <v>576.25165243740992</v>
          </cell>
          <cell r="AQ486">
            <v>0.892625</v>
          </cell>
          <cell r="AR486">
            <v>0.287396441360601</v>
          </cell>
          <cell r="AS486">
            <v>421.77745368590064</v>
          </cell>
          <cell r="AT486">
            <v>0.8129888480392149</v>
          </cell>
          <cell r="AU486">
            <v>0.26175617061176282</v>
          </cell>
          <cell r="AV486">
            <v>641.70371100896114</v>
          </cell>
        </row>
        <row r="487">
          <cell r="B487">
            <v>95</v>
          </cell>
          <cell r="C487">
            <v>0.34541411754942353</v>
          </cell>
          <cell r="D487">
            <v>0.91421568627450889</v>
          </cell>
          <cell r="E487">
            <v>0.3157830045243501</v>
          </cell>
          <cell r="F487">
            <v>282.06069053872699</v>
          </cell>
          <cell r="G487">
            <v>0.96499999999999997</v>
          </cell>
          <cell r="H487">
            <v>0.3333246234351937</v>
          </cell>
          <cell r="I487">
            <v>192.44357513654964</v>
          </cell>
          <cell r="J487">
            <v>1</v>
          </cell>
          <cell r="K487">
            <v>0.34541411754942353</v>
          </cell>
          <cell r="L487">
            <v>188.13101666712652</v>
          </cell>
          <cell r="M487">
            <v>0.92500000000000004</v>
          </cell>
          <cell r="N487">
            <v>0.3195080587332168</v>
          </cell>
          <cell r="O487">
            <v>230.52798216858497</v>
          </cell>
          <cell r="P487">
            <v>0.88221813725490106</v>
          </cell>
          <cell r="Q487">
            <v>0.30473059936599783</v>
          </cell>
          <cell r="R487">
            <v>323.43589461497123</v>
          </cell>
          <cell r="S487">
            <v>0.91421568627450889</v>
          </cell>
          <cell r="T487">
            <v>0.3157830045243501</v>
          </cell>
          <cell r="U487">
            <v>316.60918488223194</v>
          </cell>
          <cell r="V487">
            <v>0.84564950980392073</v>
          </cell>
          <cell r="W487">
            <v>0.29209927918502387</v>
          </cell>
          <cell r="X487">
            <v>377.72362205754388</v>
          </cell>
          <cell r="Y487">
            <v>0.96499999999999997</v>
          </cell>
          <cell r="Z487">
            <v>0.3333246234351937</v>
          </cell>
          <cell r="AA487">
            <v>219.46869840494992</v>
          </cell>
          <cell r="AB487">
            <v>0.892625</v>
          </cell>
          <cell r="AC487">
            <v>0.30832527667755416</v>
          </cell>
          <cell r="AD487">
            <v>266.46389422727987</v>
          </cell>
          <cell r="AE487">
            <v>0.92500000000000004</v>
          </cell>
          <cell r="AF487">
            <v>0.3195080587332168</v>
          </cell>
          <cell r="AG487">
            <v>261.30125035807578</v>
          </cell>
          <cell r="AH487">
            <v>0.88221813725490106</v>
          </cell>
          <cell r="AI487">
            <v>0.30473059936599783</v>
          </cell>
          <cell r="AJ487">
            <v>361.42356882728649</v>
          </cell>
          <cell r="AK487">
            <v>0.81605177696078357</v>
          </cell>
          <cell r="AL487">
            <v>0.28187580441354804</v>
          </cell>
          <cell r="AM487">
            <v>427.85080253262515</v>
          </cell>
          <cell r="AN487">
            <v>0.84564950980392073</v>
          </cell>
          <cell r="AO487">
            <v>0.29209927918502387</v>
          </cell>
          <cell r="AP487">
            <v>419.94343912060486</v>
          </cell>
          <cell r="AQ487">
            <v>0.892625</v>
          </cell>
          <cell r="AR487">
            <v>0.30832527667755416</v>
          </cell>
          <cell r="AS487">
            <v>300.56011445043714</v>
          </cell>
          <cell r="AT487">
            <v>0.81605177696078357</v>
          </cell>
          <cell r="AU487">
            <v>0.28187580441354804</v>
          </cell>
          <cell r="AV487">
            <v>473.73380494789814</v>
          </cell>
        </row>
        <row r="488">
          <cell r="B488">
            <v>96</v>
          </cell>
          <cell r="C488">
            <v>0.36907277141703221</v>
          </cell>
          <cell r="D488">
            <v>0.91764705882352848</v>
          </cell>
          <cell r="E488">
            <v>0.33867854318268803</v>
          </cell>
          <cell r="F488">
            <v>192.99071822219483</v>
          </cell>
          <cell r="G488">
            <v>0.96499999999999997</v>
          </cell>
          <cell r="H488">
            <v>0.35615522441743608</v>
          </cell>
          <cell r="I488">
            <v>128.29739292163683</v>
          </cell>
          <cell r="J488">
            <v>1</v>
          </cell>
          <cell r="K488">
            <v>0.36907277141703221</v>
          </cell>
          <cell r="L488">
            <v>123.14790756137512</v>
          </cell>
          <cell r="M488">
            <v>0.92500000000000004</v>
          </cell>
          <cell r="N488">
            <v>0.34139231356075483</v>
          </cell>
          <cell r="O488">
            <v>156.87243410221475</v>
          </cell>
          <cell r="P488">
            <v>0.88552941176470501</v>
          </cell>
          <cell r="Q488">
            <v>0.32682479417129395</v>
          </cell>
          <cell r="R488">
            <v>224.87508059247332</v>
          </cell>
          <cell r="S488">
            <v>0.91764705882352848</v>
          </cell>
          <cell r="T488">
            <v>0.33867854318268803</v>
          </cell>
          <cell r="U488">
            <v>216.62938522011527</v>
          </cell>
          <cell r="V488">
            <v>0.84882352941176387</v>
          </cell>
          <cell r="W488">
            <v>0.31327765244398642</v>
          </cell>
          <cell r="X488">
            <v>267.39082432337892</v>
          </cell>
          <cell r="Y488">
            <v>0.96499999999999997</v>
          </cell>
          <cell r="Z488">
            <v>0.35615522441743608</v>
          </cell>
          <cell r="AA488">
            <v>146.3143771533079</v>
          </cell>
          <cell r="AB488">
            <v>0.892625</v>
          </cell>
          <cell r="AC488">
            <v>0.32944358258612838</v>
          </cell>
          <cell r="AD488">
            <v>184.30634031507526</v>
          </cell>
          <cell r="AE488">
            <v>0.92500000000000004</v>
          </cell>
          <cell r="AF488">
            <v>0.34139231356075483</v>
          </cell>
          <cell r="AG488">
            <v>177.81339511160471</v>
          </cell>
          <cell r="AH488">
            <v>0.88552941176470501</v>
          </cell>
          <cell r="AI488">
            <v>0.32682479417129395</v>
          </cell>
          <cell r="AJ488">
            <v>251.28674807354949</v>
          </cell>
          <cell r="AK488">
            <v>0.81911470588235213</v>
          </cell>
          <cell r="AL488">
            <v>0.30231293460844694</v>
          </cell>
          <cell r="AM488">
            <v>307.25001339975933</v>
          </cell>
          <cell r="AN488">
            <v>0.84882352941176387</v>
          </cell>
          <cell r="AO488">
            <v>0.31327765244398642</v>
          </cell>
          <cell r="AP488">
            <v>297.2782632549962</v>
          </cell>
          <cell r="AQ488">
            <v>0.892625</v>
          </cell>
          <cell r="AR488">
            <v>0.32944358258612838</v>
          </cell>
          <cell r="AS488">
            <v>207.88983400426878</v>
          </cell>
          <cell r="AT488">
            <v>0.81911470588235213</v>
          </cell>
          <cell r="AU488">
            <v>0.30231293460844694</v>
          </cell>
          <cell r="AV488">
            <v>340.19970760031845</v>
          </cell>
        </row>
        <row r="489">
          <cell r="B489">
            <v>97</v>
          </cell>
          <cell r="C489">
            <v>0.39376419447753652</v>
          </cell>
          <cell r="D489">
            <v>0.92107843137254808</v>
          </cell>
          <cell r="E489">
            <v>0.36268770658004429</v>
          </cell>
          <cell r="F489">
            <v>127.62890292692126</v>
          </cell>
          <cell r="G489">
            <v>0.96499999999999997</v>
          </cell>
          <cell r="H489">
            <v>0.37998244767082273</v>
          </cell>
          <cell r="I489">
            <v>82.603606153459282</v>
          </cell>
          <cell r="J489">
            <v>1</v>
          </cell>
          <cell r="K489">
            <v>0.39376419447753652</v>
          </cell>
          <cell r="L489">
            <v>77.697368023489915</v>
          </cell>
          <cell r="M489">
            <v>0.92500000000000004</v>
          </cell>
          <cell r="N489">
            <v>0.36423187989172129</v>
          </cell>
          <cell r="O489">
            <v>103.31739089015261</v>
          </cell>
          <cell r="P489">
            <v>0.88884068627450885</v>
          </cell>
          <cell r="Q489">
            <v>0.34999363684974272</v>
          </cell>
          <cell r="R489">
            <v>151.38032866358509</v>
          </cell>
          <cell r="S489">
            <v>0.92107843137254808</v>
          </cell>
          <cell r="T489">
            <v>0.36268770658004429</v>
          </cell>
          <cell r="U489">
            <v>143.2616606232053</v>
          </cell>
          <cell r="V489">
            <v>0.851997549019607</v>
          </cell>
          <cell r="W489">
            <v>0.33548612858654098</v>
          </cell>
          <cell r="X489">
            <v>183.6232545942884</v>
          </cell>
          <cell r="Y489">
            <v>0.96499999999999997</v>
          </cell>
          <cell r="Z489">
            <v>0.37998244767082273</v>
          </cell>
          <cell r="AA489">
            <v>94.203747322774149</v>
          </cell>
          <cell r="AB489">
            <v>0.892625</v>
          </cell>
          <cell r="AC489">
            <v>0.35148376409551102</v>
          </cell>
          <cell r="AD489">
            <v>123.58779926833869</v>
          </cell>
          <cell r="AE489">
            <v>0.92500000000000004</v>
          </cell>
          <cell r="AF489">
            <v>0.36423187989172129</v>
          </cell>
          <cell r="AG489">
            <v>117.10926877236136</v>
          </cell>
          <cell r="AH489">
            <v>0.88884068627450885</v>
          </cell>
          <cell r="AI489">
            <v>0.34999363684974272</v>
          </cell>
          <cell r="AJ489">
            <v>169.16000835643788</v>
          </cell>
          <cell r="AK489">
            <v>0.8221776348039207</v>
          </cell>
          <cell r="AL489">
            <v>0.323744114086012</v>
          </cell>
          <cell r="AM489">
            <v>214.36436019039343</v>
          </cell>
          <cell r="AN489">
            <v>0.851997549019607</v>
          </cell>
          <cell r="AO489">
            <v>0.33548612858654098</v>
          </cell>
          <cell r="AP489">
            <v>204.14762681984561</v>
          </cell>
          <cell r="AQ489">
            <v>0.892625</v>
          </cell>
          <cell r="AR489">
            <v>0.35148376409551102</v>
          </cell>
          <cell r="AS489">
            <v>139.40186230666694</v>
          </cell>
          <cell r="AT489">
            <v>0.8221776348039207</v>
          </cell>
          <cell r="AU489">
            <v>0.323744114086012</v>
          </cell>
          <cell r="AV489">
            <v>237.35293564273059</v>
          </cell>
        </row>
        <row r="490">
          <cell r="B490">
            <v>98</v>
          </cell>
          <cell r="C490">
            <v>0.41951856849559149</v>
          </cell>
          <cell r="D490">
            <v>0.92450980392156767</v>
          </cell>
          <cell r="E490">
            <v>0.38784902950131606</v>
          </cell>
          <cell r="F490">
            <v>81.339468831029095</v>
          </cell>
          <cell r="G490">
            <v>0.96499999999999997</v>
          </cell>
          <cell r="H490">
            <v>0.40483541859824579</v>
          </cell>
          <cell r="I490">
            <v>51.215685700831195</v>
          </cell>
          <cell r="J490">
            <v>1</v>
          </cell>
          <cell r="K490">
            <v>0.41951856849559149</v>
          </cell>
          <cell r="L490">
            <v>47.102926490695701</v>
          </cell>
          <cell r="M490">
            <v>0.92500000000000004</v>
          </cell>
          <cell r="N490">
            <v>0.38805467585842213</v>
          </cell>
          <cell r="O490">
            <v>65.685903380724525</v>
          </cell>
          <cell r="P490">
            <v>0.8921519607843128</v>
          </cell>
          <cell r="Q490">
            <v>0.37427431346876999</v>
          </cell>
          <cell r="R490">
            <v>98.398176887107596</v>
          </cell>
          <cell r="S490">
            <v>0.92450980392156767</v>
          </cell>
          <cell r="T490">
            <v>0.38784902950131606</v>
          </cell>
          <cell r="U490">
            <v>91.302417490926345</v>
          </cell>
          <cell r="V490">
            <v>0.85517156862745014</v>
          </cell>
          <cell r="W490">
            <v>0.35876035228871739</v>
          </cell>
          <cell r="X490">
            <v>122.02019979198982</v>
          </cell>
          <cell r="Y490">
            <v>0.96499999999999997</v>
          </cell>
          <cell r="Z490">
            <v>0.40483541859824579</v>
          </cell>
          <cell r="AA490">
            <v>58.407976835302719</v>
          </cell>
          <cell r="AB490">
            <v>0.892625</v>
          </cell>
          <cell r="AC490">
            <v>0.37447276220337733</v>
          </cell>
          <cell r="AD490">
            <v>80.148694385222555</v>
          </cell>
          <cell r="AE490">
            <v>0.92500000000000004</v>
          </cell>
          <cell r="AF490">
            <v>0.38805467585842213</v>
          </cell>
          <cell r="AG490">
            <v>74.454339654659336</v>
          </cell>
          <cell r="AH490">
            <v>0.8921519607843128</v>
          </cell>
          <cell r="AI490">
            <v>0.37427431346876999</v>
          </cell>
          <cell r="AJ490">
            <v>109.95508182223531</v>
          </cell>
          <cell r="AK490">
            <v>0.82524056372548937</v>
          </cell>
          <cell r="AL490">
            <v>0.34620373995861226</v>
          </cell>
          <cell r="AM490">
            <v>144.96516030893972</v>
          </cell>
          <cell r="AN490">
            <v>0.85517156862745014</v>
          </cell>
          <cell r="AO490">
            <v>0.35876035228871739</v>
          </cell>
          <cell r="AP490">
            <v>135.65892983792571</v>
          </cell>
          <cell r="AQ490">
            <v>0.892625</v>
          </cell>
          <cell r="AR490">
            <v>0.37447276220337733</v>
          </cell>
          <cell r="AS490">
            <v>90.404371021195502</v>
          </cell>
          <cell r="AT490">
            <v>0.82524056372548937</v>
          </cell>
          <cell r="AU490">
            <v>0.34620373995861226</v>
          </cell>
          <cell r="AV490">
            <v>160.51131976736056</v>
          </cell>
        </row>
        <row r="491">
          <cell r="B491">
            <v>99</v>
          </cell>
          <cell r="C491">
            <v>0.44519534054012688</v>
          </cell>
          <cell r="D491">
            <v>0.92794117647058727</v>
          </cell>
          <cell r="E491">
            <v>0.41311508806002906</v>
          </cell>
          <cell r="F491">
            <v>49.792034784761917</v>
          </cell>
          <cell r="G491">
            <v>0.96499999999999997</v>
          </cell>
          <cell r="H491">
            <v>0.42961350362122241</v>
          </cell>
          <cell r="I491">
            <v>30.481762141339008</v>
          </cell>
          <cell r="J491">
            <v>1</v>
          </cell>
          <cell r="K491">
            <v>0.44519534054012688</v>
          </cell>
          <cell r="L491">
            <v>27.342374197365963</v>
          </cell>
          <cell r="M491">
            <v>0.92500000000000004</v>
          </cell>
          <cell r="N491">
            <v>0.41180568999961736</v>
          </cell>
          <cell r="O491">
            <v>40.196181435849837</v>
          </cell>
          <cell r="P491">
            <v>0.89546323529411664</v>
          </cell>
          <cell r="Q491">
            <v>0.39865605997792802</v>
          </cell>
          <cell r="R491">
            <v>61.570266786106806</v>
          </cell>
          <cell r="S491">
            <v>0.92794117647058727</v>
          </cell>
          <cell r="T491">
            <v>0.41311508806002906</v>
          </cell>
          <cell r="U491">
            <v>55.890863475946581</v>
          </cell>
          <cell r="V491">
            <v>0.85834558823529328</v>
          </cell>
          <cell r="W491">
            <v>0.38213145645552693</v>
          </cell>
          <cell r="X491">
            <v>78.244189928275873</v>
          </cell>
          <cell r="Y491">
            <v>0.96499999999999997</v>
          </cell>
          <cell r="Z491">
            <v>0.42961350362122241</v>
          </cell>
          <cell r="AA491">
            <v>34.762359083706301</v>
          </cell>
          <cell r="AB491">
            <v>0.892625</v>
          </cell>
          <cell r="AC491">
            <v>0.39739249084963074</v>
          </cell>
          <cell r="AD491">
            <v>50.135191411793947</v>
          </cell>
          <cell r="AE491">
            <v>0.92500000000000004</v>
          </cell>
          <cell r="AF491">
            <v>0.41180568999961736</v>
          </cell>
          <cell r="AG491">
            <v>45.561985013717646</v>
          </cell>
          <cell r="AH491">
            <v>0.89546323529411664</v>
          </cell>
          <cell r="AI491">
            <v>0.39865605997792802</v>
          </cell>
          <cell r="AJ491">
            <v>68.801719060815756</v>
          </cell>
          <cell r="AK491">
            <v>0.82830349264705794</v>
          </cell>
          <cell r="AL491">
            <v>0.36875685547958342</v>
          </cell>
          <cell r="AM491">
            <v>94.777679646285023</v>
          </cell>
          <cell r="AN491">
            <v>0.85834558823529328</v>
          </cell>
          <cell r="AO491">
            <v>0.38213145645552693</v>
          </cell>
          <cell r="AP491">
            <v>86.989884378161094</v>
          </cell>
          <cell r="AQ491">
            <v>0.892625</v>
          </cell>
          <cell r="AR491">
            <v>0.39739249084963074</v>
          </cell>
          <cell r="AS491">
            <v>56.550396489629463</v>
          </cell>
          <cell r="AT491">
            <v>0.82830349264705794</v>
          </cell>
          <cell r="AU491">
            <v>0.36875685547958342</v>
          </cell>
          <cell r="AV491">
            <v>104.94170055820761</v>
          </cell>
        </row>
        <row r="492">
          <cell r="B492">
            <v>100</v>
          </cell>
          <cell r="C492">
            <v>0.4715779007883209</v>
          </cell>
          <cell r="D492">
            <v>0.93137254901960687</v>
          </cell>
          <cell r="E492">
            <v>0.4392147115185337</v>
          </cell>
          <cell r="F492">
            <v>29.222193949966968</v>
          </cell>
          <cell r="G492">
            <v>0.96499999999999997</v>
          </cell>
          <cell r="H492">
            <v>0.45507267426072967</v>
          </cell>
          <cell r="I492">
            <v>17.386385511249621</v>
          </cell>
          <cell r="J492">
            <v>1</v>
          </cell>
          <cell r="K492">
            <v>0.4715779007883209</v>
          </cell>
          <cell r="L492">
            <v>15.169676605394045</v>
          </cell>
          <cell r="M492">
            <v>0.92500000000000004</v>
          </cell>
          <cell r="N492">
            <v>0.43620955822919688</v>
          </cell>
          <cell r="O492">
            <v>23.643165204309884</v>
          </cell>
          <cell r="P492">
            <v>0.8987745098039206</v>
          </cell>
          <cell r="Q492">
            <v>0.42384219661538503</v>
          </cell>
          <cell r="R492">
            <v>37.024906817367579</v>
          </cell>
          <cell r="S492">
            <v>0.93137254901960687</v>
          </cell>
          <cell r="T492">
            <v>0.4392147115185337</v>
          </cell>
          <cell r="U492">
            <v>32.801504489329851</v>
          </cell>
          <cell r="V492">
            <v>0.86151960784313641</v>
          </cell>
          <cell r="W492">
            <v>0.4062736081546437</v>
          </cell>
          <cell r="X492">
            <v>48.344623671800939</v>
          </cell>
          <cell r="Y492">
            <v>0.96499999999999997</v>
          </cell>
          <cell r="Z492">
            <v>0.45507267426072967</v>
          </cell>
          <cell r="AA492">
            <v>19.82798020361621</v>
          </cell>
          <cell r="AB492">
            <v>0.892625</v>
          </cell>
          <cell r="AC492">
            <v>0.42094222369117495</v>
          </cell>
          <cell r="AD492">
            <v>30.211842817438139</v>
          </cell>
          <cell r="AE492">
            <v>0.92500000000000004</v>
          </cell>
          <cell r="AF492">
            <v>0.43620955822919688</v>
          </cell>
          <cell r="AG492">
            <v>26.799300337391422</v>
          </cell>
          <cell r="AH492">
            <v>0.8987745098039206</v>
          </cell>
          <cell r="AI492">
            <v>0.42384219661538503</v>
          </cell>
          <cell r="AJ492">
            <v>41.373496820322636</v>
          </cell>
          <cell r="AK492">
            <v>0.83136642156862661</v>
          </cell>
          <cell r="AL492">
            <v>0.39205403186923116</v>
          </cell>
          <cell r="AM492">
            <v>59.827760530269636</v>
          </cell>
          <cell r="AN492">
            <v>0.86151960784313641</v>
          </cell>
          <cell r="AO492">
            <v>0.4062736081546437</v>
          </cell>
          <cell r="AP492">
            <v>53.748313163836507</v>
          </cell>
          <cell r="AQ492">
            <v>0.892625</v>
          </cell>
          <cell r="AR492">
            <v>0.42094222369117495</v>
          </cell>
          <cell r="AS492">
            <v>34.077693570081401</v>
          </cell>
          <cell r="AT492">
            <v>0.83136642156862661</v>
          </cell>
          <cell r="AU492">
            <v>0.39205403186923116</v>
          </cell>
          <cell r="AV492">
            <v>66.243729051682919</v>
          </cell>
        </row>
        <row r="493">
          <cell r="B493">
            <v>101</v>
          </cell>
          <cell r="C493">
            <v>0.49750373852818758</v>
          </cell>
          <cell r="D493">
            <v>0.93480392156862646</v>
          </cell>
          <cell r="E493">
            <v>0.46506844577120232</v>
          </cell>
          <cell r="F493">
            <v>16.387376464293588</v>
          </cell>
          <cell r="G493">
            <v>0.96499999999999997</v>
          </cell>
          <cell r="H493">
            <v>0.48009110767970098</v>
          </cell>
          <cell r="I493">
            <v>9.4743165609172539</v>
          </cell>
          <cell r="J493">
            <v>1</v>
          </cell>
          <cell r="K493">
            <v>0.49750373852818758</v>
          </cell>
          <cell r="L493">
            <v>8.0159923561846185</v>
          </cell>
          <cell r="M493">
            <v>0.92500000000000004</v>
          </cell>
          <cell r="N493">
            <v>0.46019095813857352</v>
          </cell>
          <cell r="O493">
            <v>13.329790555397949</v>
          </cell>
          <cell r="P493">
            <v>0.90208578431372455</v>
          </cell>
          <cell r="Q493">
            <v>0.44879105016921023</v>
          </cell>
          <cell r="R493">
            <v>21.332188982414561</v>
          </cell>
          <cell r="S493">
            <v>0.93480392156862646</v>
          </cell>
          <cell r="T493">
            <v>0.46506844577120232</v>
          </cell>
          <cell r="U493">
            <v>18.394601157674956</v>
          </cell>
          <cell r="V493">
            <v>0.86469362745097955</v>
          </cell>
          <cell r="W493">
            <v>0.43018831233836219</v>
          </cell>
          <cell r="X493">
            <v>28.703478977779977</v>
          </cell>
          <cell r="Y493">
            <v>0.96499999999999997</v>
          </cell>
          <cell r="Z493">
            <v>0.48009110767970098</v>
          </cell>
          <cell r="AA493">
            <v>10.804808227167776</v>
          </cell>
          <cell r="AB493">
            <v>0.892625</v>
          </cell>
          <cell r="AC493">
            <v>0.44408427460372346</v>
          </cell>
          <cell r="AD493">
            <v>17.494402520057477</v>
          </cell>
          <cell r="AE493">
            <v>0.92500000000000004</v>
          </cell>
          <cell r="AF493">
            <v>0.46019095813857352</v>
          </cell>
          <cell r="AG493">
            <v>15.109189376366341</v>
          </cell>
          <cell r="AH493">
            <v>0.90208578431372455</v>
          </cell>
          <cell r="AI493">
            <v>0.44879105016921023</v>
          </cell>
          <cell r="AJ493">
            <v>23.837663046337443</v>
          </cell>
          <cell r="AK493">
            <v>0.83442935049019529</v>
          </cell>
          <cell r="AL493">
            <v>0.41513172140651949</v>
          </cell>
          <cell r="AM493">
            <v>36.372045796670577</v>
          </cell>
          <cell r="AN493">
            <v>0.86469362745097955</v>
          </cell>
          <cell r="AO493">
            <v>0.43018831233836219</v>
          </cell>
          <cell r="AP493">
            <v>31.91179204253892</v>
          </cell>
          <cell r="AQ493">
            <v>0.892625</v>
          </cell>
          <cell r="AR493">
            <v>0.44408427460372346</v>
          </cell>
          <cell r="AS493">
            <v>19.732953460424881</v>
          </cell>
          <cell r="AT493">
            <v>0.83442935049019529</v>
          </cell>
          <cell r="AU493">
            <v>0.41513172140651949</v>
          </cell>
          <cell r="AV493">
            <v>40.272607990917713</v>
          </cell>
        </row>
        <row r="494">
          <cell r="B494">
            <v>102</v>
          </cell>
          <cell r="C494">
            <v>0.52226183027524697</v>
          </cell>
          <cell r="D494">
            <v>0.93823529411764606</v>
          </cell>
          <cell r="E494">
            <v>0.49000448193471652</v>
          </cell>
          <cell r="F494">
            <v>8.7661247617769877</v>
          </cell>
          <cell r="G494">
            <v>0.96499999999999997</v>
          </cell>
          <cell r="H494">
            <v>0.50398266621561327</v>
          </cell>
          <cell r="I494">
            <v>4.9257814286783539</v>
          </cell>
          <cell r="J494">
            <v>1</v>
          </cell>
          <cell r="K494">
            <v>0.52226183027524697</v>
          </cell>
          <cell r="L494">
            <v>4.0280061909693963</v>
          </cell>
          <cell r="M494">
            <v>0.92500000000000004</v>
          </cell>
          <cell r="N494">
            <v>0.48309219300460349</v>
          </cell>
          <cell r="O494">
            <v>7.1955414679228591</v>
          </cell>
          <cell r="P494">
            <v>0.90539705882352839</v>
          </cell>
          <cell r="Q494">
            <v>0.47285432506700137</v>
          </cell>
          <cell r="R494">
            <v>11.758493486588673</v>
          </cell>
          <cell r="S494">
            <v>0.93823529411764606</v>
          </cell>
          <cell r="T494">
            <v>0.49000448193471652</v>
          </cell>
          <cell r="U494">
            <v>9.8398525866939046</v>
          </cell>
          <cell r="V494">
            <v>0.86786764705882269</v>
          </cell>
          <cell r="W494">
            <v>0.45325414578961282</v>
          </cell>
          <cell r="X494">
            <v>16.355577798089151</v>
          </cell>
          <cell r="Y494">
            <v>0.96499999999999997</v>
          </cell>
          <cell r="Z494">
            <v>0.50398266621561327</v>
          </cell>
          <cell r="AA494">
            <v>5.6175158771200522</v>
          </cell>
          <cell r="AB494">
            <v>0.892625</v>
          </cell>
          <cell r="AC494">
            <v>0.46618396624944231</v>
          </cell>
          <cell r="AD494">
            <v>9.725413467312201</v>
          </cell>
          <cell r="AE494">
            <v>0.92500000000000004</v>
          </cell>
          <cell r="AF494">
            <v>0.48309219300460349</v>
          </cell>
          <cell r="AG494">
            <v>8.1560770405591594</v>
          </cell>
          <cell r="AH494">
            <v>0.90539705882352839</v>
          </cell>
          <cell r="AI494">
            <v>0.47285432506700137</v>
          </cell>
          <cell r="AJ494">
            <v>13.139533214191886</v>
          </cell>
          <cell r="AK494">
            <v>0.83749227941176385</v>
          </cell>
          <cell r="AL494">
            <v>0.43739025068697635</v>
          </cell>
          <cell r="AM494">
            <v>21.272855814021955</v>
          </cell>
          <cell r="AN494">
            <v>0.86786764705882269</v>
          </cell>
          <cell r="AO494">
            <v>0.45325414578961282</v>
          </cell>
          <cell r="AP494">
            <v>18.183712080066325</v>
          </cell>
          <cell r="AQ494">
            <v>0.892625</v>
          </cell>
          <cell r="AR494">
            <v>0.46618396624944231</v>
          </cell>
          <cell r="AS494">
            <v>10.969859137163063</v>
          </cell>
          <cell r="AT494">
            <v>0.83749227941176385</v>
          </cell>
          <cell r="AU494">
            <v>0.43739025068697635</v>
          </cell>
          <cell r="AV494">
            <v>23.554170910118088</v>
          </cell>
        </row>
        <row r="495">
          <cell r="B495">
            <v>103</v>
          </cell>
          <cell r="C495">
            <v>0.54707481317774698</v>
          </cell>
          <cell r="D495">
            <v>0.94166666666666565</v>
          </cell>
          <cell r="E495">
            <v>0.5151621157423778</v>
          </cell>
          <cell r="F495">
            <v>4.4706843393073648</v>
          </cell>
          <cell r="G495">
            <v>0.96499999999999997</v>
          </cell>
          <cell r="H495">
            <v>0.52792719471652583</v>
          </cell>
          <cell r="I495">
            <v>2.4432729710576844</v>
          </cell>
          <cell r="J495">
            <v>1</v>
          </cell>
          <cell r="K495">
            <v>0.54707481317774698</v>
          </cell>
          <cell r="L495">
            <v>1.9243323053136934</v>
          </cell>
          <cell r="M495">
            <v>0.92500000000000004</v>
          </cell>
          <cell r="N495">
            <v>0.50604420218941593</v>
          </cell>
          <cell r="O495">
            <v>3.7194315603284411</v>
          </cell>
          <cell r="P495">
            <v>0.90870833333333234</v>
          </cell>
          <cell r="Q495">
            <v>0.49713144169139462</v>
          </cell>
          <cell r="R495">
            <v>6.1984389851830537</v>
          </cell>
          <cell r="S495">
            <v>0.94166666666666565</v>
          </cell>
          <cell r="T495">
            <v>0.5151621157423778</v>
          </cell>
          <cell r="U495">
            <v>5.0182807176369781</v>
          </cell>
          <cell r="V495">
            <v>0.87104166666666583</v>
          </cell>
          <cell r="W495">
            <v>0.47652495706169956</v>
          </cell>
          <cell r="X495">
            <v>8.9423443543206957</v>
          </cell>
          <cell r="Y495">
            <v>0.96499999999999997</v>
          </cell>
          <cell r="Z495">
            <v>0.52792719471652583</v>
          </cell>
          <cell r="AA495">
            <v>2.7863852478605491</v>
          </cell>
          <cell r="AB495">
            <v>0.892625</v>
          </cell>
          <cell r="AC495">
            <v>0.4883326551127864</v>
          </cell>
          <cell r="AD495">
            <v>5.1915816437048585</v>
          </cell>
          <cell r="AE495">
            <v>0.92500000000000004</v>
          </cell>
          <cell r="AF495">
            <v>0.50604420218941593</v>
          </cell>
          <cell r="AG495">
            <v>4.2159398967209389</v>
          </cell>
          <cell r="AH495">
            <v>0.90870833333333234</v>
          </cell>
          <cell r="AI495">
            <v>0.49713144169139462</v>
          </cell>
          <cell r="AJ495">
            <v>6.9264481044997339</v>
          </cell>
          <cell r="AK495">
            <v>0.84055520833333242</v>
          </cell>
          <cell r="AL495">
            <v>0.45984658356454</v>
          </cell>
          <cell r="AM495">
            <v>11.96831607669899</v>
          </cell>
          <cell r="AN495">
            <v>0.87104166666666583</v>
          </cell>
          <cell r="AO495">
            <v>0.47652495706169956</v>
          </cell>
          <cell r="AP495">
            <v>9.9418691939315984</v>
          </cell>
          <cell r="AQ495">
            <v>0.892625</v>
          </cell>
          <cell r="AR495">
            <v>0.4883326551127864</v>
          </cell>
          <cell r="AS495">
            <v>5.8558866954027016</v>
          </cell>
          <cell r="AT495">
            <v>0.84055520833333242</v>
          </cell>
          <cell r="AU495">
            <v>0.45984658356454</v>
          </cell>
          <cell r="AV495">
            <v>13.251806191017652</v>
          </cell>
        </row>
        <row r="496">
          <cell r="B496">
            <v>104</v>
          </cell>
          <cell r="C496">
            <v>0.57174351079867824</v>
          </cell>
          <cell r="D496">
            <v>0.94509803921568525</v>
          </cell>
          <cell r="E496">
            <v>0.54035367099012277</v>
          </cell>
          <cell r="F496">
            <v>2.1675571362534685</v>
          </cell>
          <cell r="G496">
            <v>0.96499999999999997</v>
          </cell>
          <cell r="H496">
            <v>0.55173248792072449</v>
          </cell>
          <cell r="I496">
            <v>1.1534027255204897</v>
          </cell>
          <cell r="J496">
            <v>1</v>
          </cell>
          <cell r="K496">
            <v>0.57174351079867824</v>
          </cell>
          <cell r="L496">
            <v>0.87157856889230145</v>
          </cell>
          <cell r="M496">
            <v>0.92500000000000004</v>
          </cell>
          <cell r="N496">
            <v>0.52886274748877737</v>
          </cell>
          <cell r="O496">
            <v>1.8372347837839007</v>
          </cell>
          <cell r="P496">
            <v>0.91201960784313618</v>
          </cell>
          <cell r="Q496">
            <v>0.52144129250546845</v>
          </cell>
          <cell r="R496">
            <v>3.1170000762428574</v>
          </cell>
          <cell r="S496">
            <v>0.94509803921568525</v>
          </cell>
          <cell r="T496">
            <v>0.54035367099012277</v>
          </cell>
          <cell r="U496">
            <v>2.4330526057499346</v>
          </cell>
          <cell r="V496">
            <v>0.87421568627450885</v>
          </cell>
          <cell r="W496">
            <v>0.49982714566586356</v>
          </cell>
          <cell r="X496">
            <v>4.6810940948470945</v>
          </cell>
          <cell r="Y496">
            <v>0.96499999999999997</v>
          </cell>
          <cell r="Z496">
            <v>0.55173248792072449</v>
          </cell>
          <cell r="AA496">
            <v>1.3153767005580179</v>
          </cell>
          <cell r="AB496">
            <v>0.892625</v>
          </cell>
          <cell r="AC496">
            <v>0.51035255132667012</v>
          </cell>
          <cell r="AD496">
            <v>2.6563627953996609</v>
          </cell>
          <cell r="AE496">
            <v>0.92500000000000004</v>
          </cell>
          <cell r="AF496">
            <v>0.52886274748877737</v>
          </cell>
          <cell r="AG496">
            <v>2.082487955206263</v>
          </cell>
          <cell r="AH496">
            <v>0.91201960784313618</v>
          </cell>
          <cell r="AI496">
            <v>0.52144129250546845</v>
          </cell>
          <cell r="AJ496">
            <v>3.4830929725091542</v>
          </cell>
          <cell r="AK496">
            <v>0.84361813725490098</v>
          </cell>
          <cell r="AL496">
            <v>0.48233319556755833</v>
          </cell>
          <cell r="AM496">
            <v>6.4647268178084003</v>
          </cell>
          <cell r="AN496">
            <v>0.87421568627450885</v>
          </cell>
          <cell r="AO496">
            <v>0.49982714566586356</v>
          </cell>
          <cell r="AP496">
            <v>5.2043204031803096</v>
          </cell>
          <cell r="AQ496">
            <v>0.892625</v>
          </cell>
          <cell r="AR496">
            <v>0.51035255132667012</v>
          </cell>
          <cell r="AS496">
            <v>2.9962659973970593</v>
          </cell>
          <cell r="AT496">
            <v>0.84361813725490098</v>
          </cell>
          <cell r="AU496">
            <v>0.48233319556755833</v>
          </cell>
          <cell r="AV496">
            <v>7.1580083880187644</v>
          </cell>
        </row>
        <row r="497">
          <cell r="B497">
            <v>105</v>
          </cell>
          <cell r="C497">
            <v>0.59605519596026157</v>
          </cell>
          <cell r="D497">
            <v>0.94852941176470484</v>
          </cell>
          <cell r="E497">
            <v>0.56537588440348274</v>
          </cell>
          <cell r="F497">
            <v>0.99630968059806901</v>
          </cell>
          <cell r="G497">
            <v>0.96499999999999997</v>
          </cell>
          <cell r="H497">
            <v>0.57519326410165239</v>
          </cell>
          <cell r="I497">
            <v>0.51703297019452543</v>
          </cell>
          <cell r="J497">
            <v>1</v>
          </cell>
          <cell r="K497">
            <v>0.59605519596026157</v>
          </cell>
          <cell r="L497">
            <v>0.37325917797692937</v>
          </cell>
          <cell r="M497">
            <v>0.92500000000000004</v>
          </cell>
          <cell r="N497">
            <v>0.55135105626324199</v>
          </cell>
          <cell r="O497">
            <v>0.86558974824999713</v>
          </cell>
          <cell r="P497">
            <v>0.91533088235294013</v>
          </cell>
          <cell r="Q497">
            <v>0.54558772844936088</v>
          </cell>
          <cell r="R497">
            <v>1.4916675277471381</v>
          </cell>
          <cell r="S497">
            <v>0.94852941176470484</v>
          </cell>
          <cell r="T497">
            <v>0.56537588440348274</v>
          </cell>
          <cell r="U497">
            <v>1.1183436985208737</v>
          </cell>
          <cell r="V497">
            <v>0.87738970588235199</v>
          </cell>
          <cell r="W497">
            <v>0.52297269307322158</v>
          </cell>
          <cell r="X497">
            <v>2.3413561948263419</v>
          </cell>
          <cell r="Y497">
            <v>0.96499999999999997</v>
          </cell>
          <cell r="Z497">
            <v>0.57519326410165239</v>
          </cell>
          <cell r="AA497">
            <v>0.58964064100618885</v>
          </cell>
          <cell r="AB497">
            <v>0.892625</v>
          </cell>
          <cell r="AC497">
            <v>0.53205376929402848</v>
          </cell>
          <cell r="AD497">
            <v>1.3006812655181985</v>
          </cell>
          <cell r="AE497">
            <v>0.92500000000000004</v>
          </cell>
          <cell r="AF497">
            <v>0.55135105626324199</v>
          </cell>
          <cell r="AG497">
            <v>0.98113765360359273</v>
          </cell>
          <cell r="AH497">
            <v>0.91533088235294013</v>
          </cell>
          <cell r="AI497">
            <v>0.54558772844936088</v>
          </cell>
          <cell r="AJ497">
            <v>1.6668644710072666</v>
          </cell>
          <cell r="AK497">
            <v>0.84668106617646965</v>
          </cell>
          <cell r="AL497">
            <v>0.50466864881565887</v>
          </cell>
          <cell r="AM497">
            <v>3.3465744733035825</v>
          </cell>
          <cell r="AN497">
            <v>0.87738970588235199</v>
          </cell>
          <cell r="AO497">
            <v>0.52297269307322158</v>
          </cell>
          <cell r="AP497">
            <v>2.603059790928079</v>
          </cell>
          <cell r="AQ497">
            <v>0.892625</v>
          </cell>
          <cell r="AR497">
            <v>0.53205376929402848</v>
          </cell>
          <cell r="AS497">
            <v>1.4671140011721202</v>
          </cell>
          <cell r="AT497">
            <v>0.84668106617646965</v>
          </cell>
          <cell r="AU497">
            <v>0.50466864881565887</v>
          </cell>
          <cell r="AV497">
            <v>3.705463328326287</v>
          </cell>
        </row>
        <row r="498">
          <cell r="B498">
            <v>106</v>
          </cell>
          <cell r="C498">
            <v>0.61980593381661697</v>
          </cell>
          <cell r="D498">
            <v>0.95196078431372444</v>
          </cell>
          <cell r="E498">
            <v>0.5900309428783671</v>
          </cell>
          <cell r="F498">
            <v>0.43302021379018435</v>
          </cell>
          <cell r="G498">
            <v>0.96499999999999997</v>
          </cell>
          <cell r="H498">
            <v>0.59811272613303534</v>
          </cell>
          <cell r="I498">
            <v>0.219639088420164</v>
          </cell>
          <cell r="J498">
            <v>1</v>
          </cell>
          <cell r="K498">
            <v>0.61980593381661697</v>
          </cell>
          <cell r="L498">
            <v>0.15077610550392459</v>
          </cell>
          <cell r="M498">
            <v>0.92500000000000004</v>
          </cell>
          <cell r="N498">
            <v>0.57332048878037067</v>
          </cell>
          <cell r="O498">
            <v>0.38834592626172748</v>
          </cell>
          <cell r="P498">
            <v>0.91864215686274409</v>
          </cell>
          <cell r="Q498">
            <v>0.56937985987762418</v>
          </cell>
          <cell r="R498">
            <v>0.67783202968190304</v>
          </cell>
          <cell r="S498">
            <v>0.95196078431372444</v>
          </cell>
          <cell r="T498">
            <v>0.5900309428783671</v>
          </cell>
          <cell r="U498">
            <v>0.48605914090257285</v>
          </cell>
          <cell r="V498">
            <v>0.88056372549019513</v>
          </cell>
          <cell r="W498">
            <v>0.54577862216248951</v>
          </cell>
          <cell r="X498">
            <v>1.1168908401743394</v>
          </cell>
          <cell r="Y498">
            <v>0.96499999999999997</v>
          </cell>
          <cell r="Z498">
            <v>0.59811272613303534</v>
          </cell>
          <cell r="AA498">
            <v>0.25048331605884844</v>
          </cell>
          <cell r="AB498">
            <v>0.892625</v>
          </cell>
          <cell r="AC498">
            <v>0.55325427167305774</v>
          </cell>
          <cell r="AD498">
            <v>0.60864889554911394</v>
          </cell>
          <cell r="AE498">
            <v>0.92500000000000004</v>
          </cell>
          <cell r="AF498">
            <v>0.57332048878037067</v>
          </cell>
          <cell r="AG498">
            <v>0.44018637194961302</v>
          </cell>
          <cell r="AH498">
            <v>0.91864215686274409</v>
          </cell>
          <cell r="AI498">
            <v>0.56937985987762418</v>
          </cell>
          <cell r="AJ498">
            <v>0.75744367063746654</v>
          </cell>
          <cell r="AK498">
            <v>0.84974399509803833</v>
          </cell>
          <cell r="AL498">
            <v>0.52667637038680248</v>
          </cell>
          <cell r="AM498">
            <v>1.6576632557004882</v>
          </cell>
          <cell r="AN498">
            <v>0.88056372549019513</v>
          </cell>
          <cell r="AO498">
            <v>0.54577862216248951</v>
          </cell>
          <cell r="AP498">
            <v>1.2417306018358045</v>
          </cell>
          <cell r="AQ498">
            <v>0.892625</v>
          </cell>
          <cell r="AR498">
            <v>0.55325427167305774</v>
          </cell>
          <cell r="AS498">
            <v>0.68653046686444996</v>
          </cell>
          <cell r="AT498">
            <v>0.84974399509803833</v>
          </cell>
          <cell r="AU498">
            <v>0.52667637038680248</v>
          </cell>
          <cell r="AV498">
            <v>1.8354321571838856</v>
          </cell>
        </row>
        <row r="499">
          <cell r="B499">
            <v>107</v>
          </cell>
          <cell r="C499">
            <v>0.64302164080207069</v>
          </cell>
          <cell r="D499">
            <v>0.95539215686274404</v>
          </cell>
          <cell r="E499">
            <v>0.61433783231531103</v>
          </cell>
          <cell r="F499">
            <v>0.17752488876216976</v>
          </cell>
          <cell r="G499">
            <v>0.96499999999999997</v>
          </cell>
          <cell r="H499">
            <v>0.62051588337399821</v>
          </cell>
          <cell r="I499">
            <v>8.8270154479804908E-2</v>
          </cell>
          <cell r="J499">
            <v>1</v>
          </cell>
          <cell r="K499">
            <v>0.64302164080207069</v>
          </cell>
          <cell r="L499">
            <v>5.7324180634831849E-2</v>
          </cell>
          <cell r="M499">
            <v>0.92500000000000004</v>
          </cell>
          <cell r="N499">
            <v>0.59479501774191545</v>
          </cell>
          <cell r="O499">
            <v>0.16569925000148808</v>
          </cell>
          <cell r="P499">
            <v>0.92195343137254793</v>
          </cell>
          <cell r="Q499">
            <v>0.59283600818427507</v>
          </cell>
          <cell r="R499">
            <v>0.29188812360105548</v>
          </cell>
          <cell r="S499">
            <v>0.95539215686274404</v>
          </cell>
          <cell r="T499">
            <v>0.61433783231531103</v>
          </cell>
          <cell r="U499">
            <v>0.1992692077011787</v>
          </cell>
          <cell r="V499">
            <v>0.88373774509803826</v>
          </cell>
          <cell r="W499">
            <v>0.5682624948916627</v>
          </cell>
          <cell r="X499">
            <v>0.50731569631808315</v>
          </cell>
          <cell r="Y499">
            <v>0.96499999999999997</v>
          </cell>
          <cell r="Z499">
            <v>0.62051588337399821</v>
          </cell>
          <cell r="AA499">
            <v>0.10066605704004788</v>
          </cell>
          <cell r="AB499">
            <v>0.892625</v>
          </cell>
          <cell r="AC499">
            <v>0.57397719212094833</v>
          </cell>
          <cell r="AD499">
            <v>0.27191129413747789</v>
          </cell>
          <cell r="AE499">
            <v>0.92500000000000004</v>
          </cell>
          <cell r="AF499">
            <v>0.59479501774191545</v>
          </cell>
          <cell r="AG499">
            <v>0.18781850602900282</v>
          </cell>
          <cell r="AH499">
            <v>0.92195343137254793</v>
          </cell>
          <cell r="AI499">
            <v>0.59283600818427507</v>
          </cell>
          <cell r="AJ499">
            <v>0.3261704995847125</v>
          </cell>
          <cell r="AK499">
            <v>0.85280692401960689</v>
          </cell>
          <cell r="AL499">
            <v>0.54837330757045444</v>
          </cell>
          <cell r="AM499">
            <v>0.78461118886458503</v>
          </cell>
          <cell r="AN499">
            <v>0.88373774509803826</v>
          </cell>
          <cell r="AO499">
            <v>0.5682624948916627</v>
          </cell>
          <cell r="AP499">
            <v>0.56402058486886031</v>
          </cell>
          <cell r="AQ499">
            <v>0.892625</v>
          </cell>
          <cell r="AR499">
            <v>0.57397719212094833</v>
          </cell>
          <cell r="AS499">
            <v>0.30670455343799441</v>
          </cell>
          <cell r="AT499">
            <v>0.85280692401960689</v>
          </cell>
          <cell r="AU499">
            <v>0.54837330757045444</v>
          </cell>
          <cell r="AV499">
            <v>0.86875341054705757</v>
          </cell>
        </row>
        <row r="500">
          <cell r="B500">
            <v>108</v>
          </cell>
          <cell r="C500">
            <v>0.66575315152609149</v>
          </cell>
          <cell r="D500">
            <v>0.95882352941176363</v>
          </cell>
          <cell r="E500">
            <v>0.63833978646325173</v>
          </cell>
          <cell r="F500">
            <v>6.8464633418001672E-2</v>
          </cell>
          <cell r="G500">
            <v>0.96499999999999997</v>
          </cell>
          <cell r="H500">
            <v>0.64245179122267826</v>
          </cell>
          <cell r="I500">
            <v>3.3497121597209481E-2</v>
          </cell>
          <cell r="J500">
            <v>1</v>
          </cell>
          <cell r="K500">
            <v>0.66575315152609149</v>
          </cell>
          <cell r="L500">
            <v>2.0463491945387987E-2</v>
          </cell>
          <cell r="M500">
            <v>0.92500000000000004</v>
          </cell>
          <cell r="N500">
            <v>0.61582166516163461</v>
          </cell>
          <cell r="O500">
            <v>6.7142161657030894E-2</v>
          </cell>
          <cell r="P500">
            <v>0.92526470588235188</v>
          </cell>
          <cell r="Q500">
            <v>0.61599789393703785</v>
          </cell>
          <cell r="R500">
            <v>0.11884633356900746</v>
          </cell>
          <cell r="S500">
            <v>0.95882352941176363</v>
          </cell>
          <cell r="T500">
            <v>0.63833978646325173</v>
          </cell>
          <cell r="U500">
            <v>7.6850594594847096E-2</v>
          </cell>
          <cell r="V500">
            <v>0.8869117647058814</v>
          </cell>
          <cell r="W500">
            <v>0.5904643024785079</v>
          </cell>
          <cell r="X500">
            <v>0.21902721303066813</v>
          </cell>
          <cell r="Y500">
            <v>0.96499999999999997</v>
          </cell>
          <cell r="Z500">
            <v>0.64245179122267826</v>
          </cell>
          <cell r="AA500">
            <v>3.8201169730065279E-2</v>
          </cell>
          <cell r="AB500">
            <v>0.892625</v>
          </cell>
          <cell r="AC500">
            <v>0.59426790688097741</v>
          </cell>
          <cell r="AD500">
            <v>0.11584041302247505</v>
          </cell>
          <cell r="AE500">
            <v>0.92500000000000004</v>
          </cell>
          <cell r="AF500">
            <v>0.61582166516163461</v>
          </cell>
          <cell r="AG500">
            <v>7.6104994403222034E-2</v>
          </cell>
          <cell r="AH500">
            <v>0.92526470588235188</v>
          </cell>
          <cell r="AI500">
            <v>0.61599789393703785</v>
          </cell>
          <cell r="AJ500">
            <v>0.13280488262344078</v>
          </cell>
          <cell r="AK500">
            <v>0.85586985294117557</v>
          </cell>
          <cell r="AL500">
            <v>0.56979805189176014</v>
          </cell>
          <cell r="AM500">
            <v>0.35435135607012602</v>
          </cell>
          <cell r="AN500">
            <v>0.8869117647058814</v>
          </cell>
          <cell r="AO500">
            <v>0.5904643024785079</v>
          </cell>
          <cell r="AP500">
            <v>0.24350884014102697</v>
          </cell>
          <cell r="AQ500">
            <v>0.892625</v>
          </cell>
          <cell r="AR500">
            <v>0.59426790688097741</v>
          </cell>
          <cell r="AS500">
            <v>0.13066313504494503</v>
          </cell>
          <cell r="AT500">
            <v>0.85586985294117557</v>
          </cell>
          <cell r="AU500">
            <v>0.56979805189176014</v>
          </cell>
          <cell r="AV500">
            <v>0.39235222934225467</v>
          </cell>
        </row>
        <row r="501">
          <cell r="B501">
            <v>109</v>
          </cell>
          <cell r="C501">
            <v>0.68782169532717063</v>
          </cell>
          <cell r="D501">
            <v>0.96225490196078323</v>
          </cell>
          <cell r="E501">
            <v>0.66185979800354633</v>
          </cell>
          <cell r="F501">
            <v>2.4760933941669675E-2</v>
          </cell>
          <cell r="G501">
            <v>0.96499999999999997</v>
          </cell>
          <cell r="H501">
            <v>0.66374793599071968</v>
          </cell>
          <cell r="I501">
            <v>1.1976835826278389E-2</v>
          </cell>
          <cell r="J501">
            <v>1</v>
          </cell>
          <cell r="K501">
            <v>0.68782169532717063</v>
          </cell>
          <cell r="L501">
            <v>6.839857691517146E-3</v>
          </cell>
          <cell r="M501">
            <v>0.92500000000000004</v>
          </cell>
          <cell r="N501">
            <v>0.63623506817763287</v>
          </cell>
          <cell r="O501">
            <v>2.5794563862846471E-2</v>
          </cell>
          <cell r="P501">
            <v>0.92857598039215583</v>
          </cell>
          <cell r="Q501">
            <v>0.63869470507342219</v>
          </cell>
          <cell r="R501">
            <v>4.5637242388360186E-2</v>
          </cell>
          <cell r="S501">
            <v>0.96225490196078323</v>
          </cell>
          <cell r="T501">
            <v>0.66185979800354633</v>
          </cell>
          <cell r="U501">
            <v>2.7793802451598473E-2</v>
          </cell>
          <cell r="V501">
            <v>0.89008578431372454</v>
          </cell>
          <cell r="W501">
            <v>0.6122203131532804</v>
          </cell>
          <cell r="X501">
            <v>8.9699462464703117E-2</v>
          </cell>
          <cell r="Y501">
            <v>0.96499999999999997</v>
          </cell>
          <cell r="Z501">
            <v>0.66374793599071968</v>
          </cell>
          <cell r="AA501">
            <v>1.3658759810183285E-2</v>
          </cell>
          <cell r="AB501">
            <v>0.892625</v>
          </cell>
          <cell r="AC501">
            <v>0.61396684079141572</v>
          </cell>
          <cell r="AD501">
            <v>4.7000173243380884E-2</v>
          </cell>
          <cell r="AE501">
            <v>0.92500000000000004</v>
          </cell>
          <cell r="AF501">
            <v>0.63623506817763287</v>
          </cell>
          <cell r="AG501">
            <v>2.9237890022712959E-2</v>
          </cell>
          <cell r="AH501">
            <v>0.92857598039215583</v>
          </cell>
          <cell r="AI501">
            <v>0.63869470507342219</v>
          </cell>
          <cell r="AJ501">
            <v>5.0997354622845749E-2</v>
          </cell>
          <cell r="AK501">
            <v>0.85893278186274413</v>
          </cell>
          <cell r="AL501">
            <v>0.59079260219291552</v>
          </cell>
          <cell r="AM501">
            <v>0.15244264369616478</v>
          </cell>
          <cell r="AN501">
            <v>0.89008578431372454</v>
          </cell>
          <cell r="AO501">
            <v>0.6122203131532804</v>
          </cell>
          <cell r="AP501">
            <v>9.9725562699804995E-2</v>
          </cell>
          <cell r="AQ501">
            <v>0.892625</v>
          </cell>
          <cell r="AR501">
            <v>0.61396684079141572</v>
          </cell>
          <cell r="AS501">
            <v>5.3014227275279061E-2</v>
          </cell>
          <cell r="AT501">
            <v>0.85893278186274413</v>
          </cell>
          <cell r="AU501">
            <v>0.59079260219291552</v>
          </cell>
          <cell r="AV501">
            <v>0.16879069340764888</v>
          </cell>
        </row>
        <row r="502">
          <cell r="B502">
            <v>110</v>
          </cell>
          <cell r="C502">
            <v>0.70905678549553031</v>
          </cell>
          <cell r="D502">
            <v>0.96568627450980282</v>
          </cell>
          <cell r="E502">
            <v>0.68472640560107501</v>
          </cell>
          <cell r="F502">
            <v>8.3726672046570295E-3</v>
          </cell>
          <cell r="G502">
            <v>0.96499999999999997</v>
          </cell>
          <cell r="H502">
            <v>0.68423979800318668</v>
          </cell>
          <cell r="I502">
            <v>4.027235766886403E-3</v>
          </cell>
          <cell r="J502">
            <v>1</v>
          </cell>
          <cell r="K502">
            <v>0.70905678549553031</v>
          </cell>
          <cell r="L502">
            <v>2.135255178341235E-3</v>
          </cell>
          <cell r="M502">
            <v>0.92500000000000004</v>
          </cell>
          <cell r="N502">
            <v>0.65587752658336551</v>
          </cell>
          <cell r="O502">
            <v>9.3831577649560408E-3</v>
          </cell>
          <cell r="P502">
            <v>0.93188725490195967</v>
          </cell>
          <cell r="Q502">
            <v>0.66076098140503736</v>
          </cell>
          <cell r="R502">
            <v>1.6488977320762196E-2</v>
          </cell>
          <cell r="S502">
            <v>0.96568627450980282</v>
          </cell>
          <cell r="T502">
            <v>0.68472640560107501</v>
          </cell>
          <cell r="U502">
            <v>9.3982019752330368E-3</v>
          </cell>
          <cell r="V502">
            <v>0.89325980392156767</v>
          </cell>
          <cell r="W502">
            <v>0.6333719251809945</v>
          </cell>
          <cell r="X502">
            <v>3.478362946488165E-2</v>
          </cell>
          <cell r="Y502">
            <v>0.96499999999999997</v>
          </cell>
          <cell r="Z502">
            <v>0.68423979800318668</v>
          </cell>
          <cell r="AA502">
            <v>4.5927861779811356E-3</v>
          </cell>
          <cell r="AB502">
            <v>0.892625</v>
          </cell>
          <cell r="AC502">
            <v>0.63292181315294771</v>
          </cell>
          <cell r="AD502">
            <v>1.8143625360493097E-2</v>
          </cell>
          <cell r="AE502">
            <v>0.92500000000000004</v>
          </cell>
          <cell r="AF502">
            <v>0.65587752658336551</v>
          </cell>
          <cell r="AG502">
            <v>1.0635719070742048E-2</v>
          </cell>
          <cell r="AH502">
            <v>0.93188725490195967</v>
          </cell>
          <cell r="AI502">
            <v>0.66076098140503736</v>
          </cell>
          <cell r="AJ502">
            <v>1.8425614252482559E-2</v>
          </cell>
          <cell r="AK502">
            <v>0.8619957107843127</v>
          </cell>
          <cell r="AL502">
            <v>0.61120390779965961</v>
          </cell>
          <cell r="AM502">
            <v>6.2380657541740138E-2</v>
          </cell>
          <cell r="AN502">
            <v>0.89325980392156767</v>
          </cell>
          <cell r="AO502">
            <v>0.6333719251809945</v>
          </cell>
          <cell r="AP502">
            <v>3.867154747434328E-2</v>
          </cell>
          <cell r="AQ502">
            <v>0.892625</v>
          </cell>
          <cell r="AR502">
            <v>0.63292181315294771</v>
          </cell>
          <cell r="AS502">
            <v>2.0465249638077873E-2</v>
          </cell>
          <cell r="AT502">
            <v>0.8619957107843127</v>
          </cell>
          <cell r="AU502">
            <v>0.61120390779965961</v>
          </cell>
          <cell r="AV502">
            <v>6.9070400423397404E-2</v>
          </cell>
        </row>
        <row r="503">
          <cell r="B503">
            <v>111</v>
          </cell>
          <cell r="C503">
            <v>0.7342592037507375</v>
          </cell>
          <cell r="D503">
            <v>0.96911764705882242</v>
          </cell>
          <cell r="E503">
            <v>0.71158355187019917</v>
          </cell>
          <cell r="F503">
            <v>2.6396808843182212E-3</v>
          </cell>
          <cell r="G503">
            <v>0.96499999999999997</v>
          </cell>
          <cell r="H503">
            <v>0.70856013161946163</v>
          </cell>
          <cell r="I503">
            <v>1.2716407792408421E-3</v>
          </cell>
          <cell r="J503">
            <v>1</v>
          </cell>
          <cell r="K503">
            <v>0.7342592037507375</v>
          </cell>
          <cell r="L503">
            <v>6.2123800537391364E-4</v>
          </cell>
          <cell r="M503">
            <v>0.92500000000000004</v>
          </cell>
          <cell r="N503">
            <v>0.67918976346943227</v>
          </cell>
          <cell r="O503">
            <v>3.2289554585351724E-3</v>
          </cell>
          <cell r="P503">
            <v>0.93519852941176362</v>
          </cell>
          <cell r="Q503">
            <v>0.68667812755474222</v>
          </cell>
          <cell r="R503">
            <v>5.5937044839299644E-3</v>
          </cell>
          <cell r="S503">
            <v>0.96911764705882242</v>
          </cell>
          <cell r="T503">
            <v>0.71158355187019917</v>
          </cell>
          <cell r="U503">
            <v>2.963004917618796E-3</v>
          </cell>
          <cell r="V503">
            <v>0.89643382352941081</v>
          </cell>
          <cell r="W503">
            <v>0.65821478547993428</v>
          </cell>
          <cell r="X503">
            <v>1.2752655105927194E-2</v>
          </cell>
          <cell r="Y503">
            <v>0.96499999999999997</v>
          </cell>
          <cell r="Z503">
            <v>0.70856013161946163</v>
          </cell>
          <cell r="AA503">
            <v>1.4502190912874956E-3</v>
          </cell>
          <cell r="AB503">
            <v>0.892625</v>
          </cell>
          <cell r="AC503">
            <v>0.65541812174800207</v>
          </cell>
          <cell r="AD503">
            <v>6.6601291001620018E-3</v>
          </cell>
          <cell r="AE503">
            <v>0.92500000000000004</v>
          </cell>
          <cell r="AF503">
            <v>0.67918976346943227</v>
          </cell>
          <cell r="AG503">
            <v>3.6599899531882226E-3</v>
          </cell>
          <cell r="AH503">
            <v>0.93519852941176362</v>
          </cell>
          <cell r="AI503">
            <v>0.68667812755474222</v>
          </cell>
          <cell r="AJ503">
            <v>6.2506872960215393E-3</v>
          </cell>
          <cell r="AK503">
            <v>0.86505863970588137</v>
          </cell>
          <cell r="AL503">
            <v>0.63517726798813656</v>
          </cell>
          <cell r="AM503">
            <v>2.4253355881116257E-2</v>
          </cell>
          <cell r="AN503">
            <v>0.89643382352941081</v>
          </cell>
          <cell r="AO503">
            <v>0.65821478547993428</v>
          </cell>
          <cell r="AP503">
            <v>1.4178075000790252E-2</v>
          </cell>
          <cell r="AQ503">
            <v>0.892625</v>
          </cell>
          <cell r="AR503">
            <v>0.65541812174800207</v>
          </cell>
          <cell r="AS503">
            <v>7.5123467305179183E-3</v>
          </cell>
          <cell r="AT503">
            <v>0.86505863970588137</v>
          </cell>
          <cell r="AU503">
            <v>0.63517726798813656</v>
          </cell>
          <cell r="AV503">
            <v>2.6854301771329647E-2</v>
          </cell>
        </row>
        <row r="504">
          <cell r="B504">
            <v>112</v>
          </cell>
          <cell r="C504">
            <v>0.75846697175954725</v>
          </cell>
          <cell r="D504">
            <v>0.97254901960784201</v>
          </cell>
          <cell r="E504">
            <v>0.73764630978967649</v>
          </cell>
          <cell r="F504">
            <v>7.6132738485119303E-4</v>
          </cell>
          <cell r="G504">
            <v>0.96499999999999997</v>
          </cell>
          <cell r="H504">
            <v>0.73192062774796307</v>
          </cell>
          <cell r="I504">
            <v>3.7060682132927629E-4</v>
          </cell>
          <cell r="J504">
            <v>1</v>
          </cell>
          <cell r="K504">
            <v>0.75846697175954725</v>
          </cell>
          <cell r="L504">
            <v>1.6508828220836744E-4</v>
          </cell>
          <cell r="M504">
            <v>0.92500000000000004</v>
          </cell>
          <cell r="N504">
            <v>0.70158194887758119</v>
          </cell>
          <cell r="O504">
            <v>1.0358819643993364E-3</v>
          </cell>
          <cell r="P504">
            <v>0.93850980392156746</v>
          </cell>
          <cell r="Q504">
            <v>0.71182868894703777</v>
          </cell>
          <cell r="R504">
            <v>1.7526299628103708E-3</v>
          </cell>
          <cell r="S504">
            <v>0.97254901960784201</v>
          </cell>
          <cell r="T504">
            <v>0.73764630978967649</v>
          </cell>
          <cell r="U504">
            <v>8.5457935413074627E-4</v>
          </cell>
          <cell r="V504">
            <v>0.89960784313725395</v>
          </cell>
          <cell r="W504">
            <v>0.68232283655545078</v>
          </cell>
          <cell r="X504">
            <v>4.3586689610797371E-3</v>
          </cell>
          <cell r="Y504">
            <v>0.96499999999999997</v>
          </cell>
          <cell r="Z504">
            <v>0.73192062774796307</v>
          </cell>
          <cell r="AA504">
            <v>4.2265166108777167E-4</v>
          </cell>
          <cell r="AB504">
            <v>0.892625</v>
          </cell>
          <cell r="AC504">
            <v>0.67702658066686583</v>
          </cell>
          <cell r="AD504">
            <v>2.2949597947346115E-3</v>
          </cell>
          <cell r="AE504">
            <v>0.92500000000000004</v>
          </cell>
          <cell r="AF504">
            <v>0.70158194887758119</v>
          </cell>
          <cell r="AG504">
            <v>1.1741622425818152E-3</v>
          </cell>
          <cell r="AH504">
            <v>0.93850980392156746</v>
          </cell>
          <cell r="AI504">
            <v>0.71182868894703777</v>
          </cell>
          <cell r="AJ504">
            <v>1.9584770476592538E-3</v>
          </cell>
          <cell r="AK504">
            <v>0.86812156862744994</v>
          </cell>
          <cell r="AL504">
            <v>0.65844153727600996</v>
          </cell>
          <cell r="AM504">
            <v>8.8481755530048275E-3</v>
          </cell>
          <cell r="AN504">
            <v>0.89960784313725395</v>
          </cell>
          <cell r="AO504">
            <v>0.68232283655545078</v>
          </cell>
          <cell r="AP504">
            <v>4.8458564056266772E-3</v>
          </cell>
          <cell r="AQ504">
            <v>0.892625</v>
          </cell>
          <cell r="AR504">
            <v>0.67702658066686583</v>
          </cell>
          <cell r="AS504">
            <v>2.58861854648212E-3</v>
          </cell>
          <cell r="AT504">
            <v>0.86812156862744994</v>
          </cell>
          <cell r="AU504">
            <v>0.65844153727600996</v>
          </cell>
          <cell r="AV504">
            <v>9.7970597384875058E-3</v>
          </cell>
        </row>
        <row r="505">
          <cell r="B505">
            <v>113</v>
          </cell>
          <cell r="C505">
            <v>0.78164633789393168</v>
          </cell>
          <cell r="D505">
            <v>0.97598039215686161</v>
          </cell>
          <cell r="E505">
            <v>0.76287149938569421</v>
          </cell>
          <cell r="F505">
            <v>1.9973704887388564E-4</v>
          </cell>
          <cell r="G505">
            <v>0.96499999999999997</v>
          </cell>
          <cell r="H505">
            <v>0.75428871606764403</v>
          </cell>
          <cell r="I505">
            <v>9.9352044014275196E-5</v>
          </cell>
          <cell r="J505">
            <v>1</v>
          </cell>
          <cell r="K505">
            <v>0.78164633789393168</v>
          </cell>
          <cell r="L505">
            <v>3.9874272728801448E-5</v>
          </cell>
          <cell r="M505">
            <v>0.92500000000000004</v>
          </cell>
          <cell r="N505">
            <v>0.72302286255188686</v>
          </cell>
          <cell r="O505">
            <v>3.091258770089128E-4</v>
          </cell>
          <cell r="P505">
            <v>0.94182107843137142</v>
          </cell>
          <cell r="Q505">
            <v>0.7361709969071949</v>
          </cell>
          <cell r="R505">
            <v>5.0505767417376895E-4</v>
          </cell>
          <cell r="S505">
            <v>0.97598039215686161</v>
          </cell>
          <cell r="T505">
            <v>0.76287149938569421</v>
          </cell>
          <cell r="U505">
            <v>2.2420204713375616E-4</v>
          </cell>
          <cell r="V505">
            <v>0.90278186274509709</v>
          </cell>
          <cell r="W505">
            <v>0.70565613693176721</v>
          </cell>
          <cell r="X505">
            <v>1.3846495919496112E-3</v>
          </cell>
          <cell r="Y505">
            <v>0.96499999999999997</v>
          </cell>
          <cell r="Z505">
            <v>0.75428871606764403</v>
          </cell>
          <cell r="AA505">
            <v>1.133041919856905E-4</v>
          </cell>
          <cell r="AB505">
            <v>0.892625</v>
          </cell>
          <cell r="AC505">
            <v>0.69771706236257081</v>
          </cell>
          <cell r="AD505">
            <v>7.4121101213750517E-4</v>
          </cell>
          <cell r="AE505">
            <v>0.92500000000000004</v>
          </cell>
          <cell r="AF505">
            <v>0.72302286255188686</v>
          </cell>
          <cell r="AG505">
            <v>3.5039120813279407E-4</v>
          </cell>
          <cell r="AH505">
            <v>0.94182107843137142</v>
          </cell>
          <cell r="AI505">
            <v>0.7361709969071949</v>
          </cell>
          <cell r="AJ505">
            <v>5.6437689849110195E-4</v>
          </cell>
          <cell r="AK505">
            <v>0.87118449754901861</v>
          </cell>
          <cell r="AL505">
            <v>0.68095817213915533</v>
          </cell>
          <cell r="AM505">
            <v>3.0221692397963194E-3</v>
          </cell>
          <cell r="AN505">
            <v>0.90278186274509709</v>
          </cell>
          <cell r="AO505">
            <v>0.70565613693176721</v>
          </cell>
          <cell r="AP505">
            <v>1.5394179173990818E-3</v>
          </cell>
          <cell r="AQ505">
            <v>0.892625</v>
          </cell>
          <cell r="AR505">
            <v>0.69771706236257081</v>
          </cell>
          <cell r="AS505">
            <v>8.36054983306498E-4</v>
          </cell>
          <cell r="AT505">
            <v>0.87118449754901861</v>
          </cell>
          <cell r="AU505">
            <v>0.68095817213915533</v>
          </cell>
          <cell r="AV505">
            <v>3.3462686634928886E-3</v>
          </cell>
        </row>
        <row r="506">
          <cell r="B506">
            <v>114</v>
          </cell>
          <cell r="C506">
            <v>0.80376612114328139</v>
          </cell>
          <cell r="D506">
            <v>0.9794117647058812</v>
          </cell>
          <cell r="E506">
            <v>0.78721799511974233</v>
          </cell>
          <cell r="F506">
            <v>4.7363346916590819E-5</v>
          </cell>
          <cell r="G506">
            <v>0.96499999999999997</v>
          </cell>
          <cell r="H506">
            <v>0.77563430690326651</v>
          </cell>
          <cell r="I506">
            <v>2.4411918296051502E-5</v>
          </cell>
          <cell r="J506">
            <v>1</v>
          </cell>
          <cell r="K506">
            <v>0.80376612114328139</v>
          </cell>
          <cell r="L506">
            <v>8.7066934741499264E-6</v>
          </cell>
          <cell r="M506">
            <v>0.92500000000000004</v>
          </cell>
          <cell r="N506">
            <v>0.74348366205753535</v>
          </cell>
          <cell r="O506">
            <v>8.5620800525066154E-5</v>
          </cell>
          <cell r="P506">
            <v>0.94513235294117537</v>
          </cell>
          <cell r="Q506">
            <v>0.75966536529055129</v>
          </cell>
          <cell r="R506">
            <v>1.3324886268163623E-4</v>
          </cell>
          <cell r="S506">
            <v>0.9794117647058812</v>
          </cell>
          <cell r="T506">
            <v>0.78721799511974233</v>
          </cell>
          <cell r="U506">
            <v>5.3164695271485514E-5</v>
          </cell>
          <cell r="V506">
            <v>0.90595588235294011</v>
          </cell>
          <cell r="W506">
            <v>0.72817664548576166</v>
          </cell>
          <cell r="X506">
            <v>4.075631098903008E-4</v>
          </cell>
          <cell r="Y506">
            <v>0.96499999999999997</v>
          </cell>
          <cell r="Z506">
            <v>0.77563430690326651</v>
          </cell>
          <cell r="AA506">
            <v>2.7840118487722171E-5</v>
          </cell>
          <cell r="AB506">
            <v>0.892625</v>
          </cell>
          <cell r="AC506">
            <v>0.71746173388552159</v>
          </cell>
          <cell r="AD506">
            <v>2.2405544215813725E-4</v>
          </cell>
          <cell r="AE506">
            <v>0.92500000000000004</v>
          </cell>
          <cell r="AF506">
            <v>0.74348366205753535</v>
          </cell>
          <cell r="AG506">
            <v>9.705035381560732E-5</v>
          </cell>
          <cell r="AH506">
            <v>0.94513235294117537</v>
          </cell>
          <cell r="AI506">
            <v>0.75966536529055129</v>
          </cell>
          <cell r="AJ506">
            <v>1.4889899449751668E-4</v>
          </cell>
          <cell r="AK506">
            <v>0.87424742647058729</v>
          </cell>
          <cell r="AL506">
            <v>0.70269046289376003</v>
          </cell>
          <cell r="AM506">
            <v>9.6419839836943714E-4</v>
          </cell>
          <cell r="AN506">
            <v>0.90595588235294011</v>
          </cell>
          <cell r="AO506">
            <v>0.72817664548576166</v>
          </cell>
          <cell r="AP506">
            <v>4.5311821668369943E-4</v>
          </cell>
          <cell r="AQ506">
            <v>0.892625</v>
          </cell>
          <cell r="AR506">
            <v>0.71746173388552159</v>
          </cell>
          <cell r="AS506">
            <v>2.5272515638030002E-4</v>
          </cell>
          <cell r="AT506">
            <v>0.87424742647058729</v>
          </cell>
          <cell r="AU506">
            <v>0.70269046289376003</v>
          </cell>
          <cell r="AV506">
            <v>1.0675996709142369E-3</v>
          </cell>
        </row>
        <row r="507">
          <cell r="B507">
            <v>115</v>
          </cell>
          <cell r="C507">
            <v>0.82479692511032654</v>
          </cell>
          <cell r="D507">
            <v>0.9828431372549008</v>
          </cell>
          <cell r="E507">
            <v>0.81064599747362875</v>
          </cell>
          <cell r="F507">
            <v>1.0078067914751365E-5</v>
          </cell>
          <cell r="G507">
            <v>0.96499999999999997</v>
          </cell>
          <cell r="H507">
            <v>0.79592903273146509</v>
          </cell>
          <cell r="I507">
            <v>5.4771969683144244E-6</v>
          </cell>
          <cell r="J507">
            <v>1</v>
          </cell>
          <cell r="K507">
            <v>0.82479692511032654</v>
          </cell>
          <cell r="L507">
            <v>1.7085482324489191E-6</v>
          </cell>
          <cell r="M507">
            <v>0.92500000000000004</v>
          </cell>
          <cell r="N507">
            <v>0.76293715572705212</v>
          </cell>
          <cell r="O507">
            <v>2.1963134202392224E-5</v>
          </cell>
          <cell r="P507">
            <v>0.94844362745097921</v>
          </cell>
          <cell r="Q507">
            <v>0.78227338756205178</v>
          </cell>
          <cell r="R507">
            <v>3.2024316738040537E-5</v>
          </cell>
          <cell r="S507">
            <v>0.9828431372549008</v>
          </cell>
          <cell r="T507">
            <v>0.81064599747362875</v>
          </cell>
          <cell r="U507">
            <v>1.1312490448714643E-5</v>
          </cell>
          <cell r="V507">
            <v>0.90912990196078325</v>
          </cell>
          <cell r="W507">
            <v>0.74984754766310668</v>
          </cell>
          <cell r="X507">
            <v>1.1078517170663671E-4</v>
          </cell>
          <cell r="Y507">
            <v>0.96499999999999997</v>
          </cell>
          <cell r="Z507">
            <v>0.79592903273146509</v>
          </cell>
          <cell r="AA507">
            <v>6.2463674803929689E-6</v>
          </cell>
          <cell r="AB507">
            <v>0.892625</v>
          </cell>
          <cell r="AC507">
            <v>0.73623435527660519</v>
          </cell>
          <cell r="AD507">
            <v>6.3304236140872904E-5</v>
          </cell>
          <cell r="AE507">
            <v>0.92500000000000004</v>
          </cell>
          <cell r="AF507">
            <v>0.76293715572705212</v>
          </cell>
          <cell r="AG507">
            <v>2.489500135680009E-5</v>
          </cell>
          <cell r="AH507">
            <v>0.94844362745097921</v>
          </cell>
          <cell r="AI507">
            <v>0.78227338756205178</v>
          </cell>
          <cell r="AJ507">
            <v>3.5785585451164887E-5</v>
          </cell>
          <cell r="AK507">
            <v>0.87731035539215585</v>
          </cell>
          <cell r="AL507">
            <v>0.72360288349489787</v>
          </cell>
          <cell r="AM507">
            <v>2.866653794977953E-4</v>
          </cell>
          <cell r="AN507">
            <v>0.90912990196078325</v>
          </cell>
          <cell r="AO507">
            <v>0.74984754766310668</v>
          </cell>
          <cell r="AP507">
            <v>1.2316811365047268E-4</v>
          </cell>
          <cell r="AQ507">
            <v>0.892625</v>
          </cell>
          <cell r="AR507">
            <v>0.73623435527660519</v>
          </cell>
          <cell r="AS507">
            <v>7.1404527487200372E-5</v>
          </cell>
          <cell r="AT507">
            <v>0.87731035539215585</v>
          </cell>
          <cell r="AU507">
            <v>0.72360288349489787</v>
          </cell>
          <cell r="AV507">
            <v>3.1740756397428591E-4</v>
          </cell>
        </row>
        <row r="508">
          <cell r="B508">
            <v>116</v>
          </cell>
          <cell r="C508">
            <v>0.84488096655675149</v>
          </cell>
          <cell r="D508">
            <v>0.9862745098039204</v>
          </cell>
          <cell r="E508">
            <v>0.83328456113342253</v>
          </cell>
          <cell r="F508">
            <v>1.9083224973907708E-6</v>
          </cell>
          <cell r="G508">
            <v>0.96499999999999997</v>
          </cell>
          <cell r="H508">
            <v>0.81531013272726516</v>
          </cell>
          <cell r="I508">
            <v>1.1177368832442116E-6</v>
          </cell>
          <cell r="J508">
            <v>1</v>
          </cell>
          <cell r="K508">
            <v>0.84488096655675149</v>
          </cell>
          <cell r="L508">
            <v>2.9934290392236719E-7</v>
          </cell>
          <cell r="M508">
            <v>0.92500000000000004</v>
          </cell>
          <cell r="N508">
            <v>0.78151489406499519</v>
          </cell>
          <cell r="O508">
            <v>5.2066430631675629E-6</v>
          </cell>
          <cell r="P508">
            <v>0.95175490196078316</v>
          </cell>
          <cell r="Q508">
            <v>0.80411960149375272</v>
          </cell>
          <cell r="R508">
            <v>6.9725459990134503E-6</v>
          </cell>
          <cell r="S508">
            <v>0.9862745098039204</v>
          </cell>
          <cell r="T508">
            <v>0.83328456113342253</v>
          </cell>
          <cell r="U508">
            <v>2.1420653450054631E-6</v>
          </cell>
          <cell r="V508">
            <v>0.91230392156862639</v>
          </cell>
          <cell r="W508">
            <v>0.77078821904841588</v>
          </cell>
          <cell r="X508">
            <v>2.771318238497898E-5</v>
          </cell>
          <cell r="Y508">
            <v>0.96499999999999997</v>
          </cell>
          <cell r="Z508">
            <v>0.81531013272726516</v>
          </cell>
          <cell r="AA508">
            <v>1.2747022536385145E-6</v>
          </cell>
          <cell r="AB508">
            <v>0.892625</v>
          </cell>
          <cell r="AC508">
            <v>0.75416187277272029</v>
          </cell>
          <cell r="AD508">
            <v>1.6697482659419372E-5</v>
          </cell>
          <cell r="AE508">
            <v>0.92500000000000004</v>
          </cell>
          <cell r="AF508">
            <v>0.78151489406499519</v>
          </cell>
          <cell r="AG508">
            <v>5.9016798298219262E-6</v>
          </cell>
          <cell r="AH508">
            <v>0.95175490196078316</v>
          </cell>
          <cell r="AI508">
            <v>0.80411960149375272</v>
          </cell>
          <cell r="AJ508">
            <v>7.7914742943908549E-6</v>
          </cell>
          <cell r="AK508">
            <v>0.88037328431372441</v>
          </cell>
          <cell r="AL508">
            <v>0.74381063138172132</v>
          </cell>
          <cell r="AM508">
            <v>7.9233484295031438E-5</v>
          </cell>
          <cell r="AN508">
            <v>0.91230392156862639</v>
          </cell>
          <cell r="AO508">
            <v>0.77078821904841588</v>
          </cell>
          <cell r="AP508">
            <v>3.0810805679374925E-5</v>
          </cell>
          <cell r="AQ508">
            <v>0.892625</v>
          </cell>
          <cell r="AR508">
            <v>0.75416187277272029</v>
          </cell>
          <cell r="AS508">
            <v>1.8834061228830772E-5</v>
          </cell>
          <cell r="AT508">
            <v>0.88037328431372441</v>
          </cell>
          <cell r="AU508">
            <v>0.74381063138172132</v>
          </cell>
          <cell r="AV508">
            <v>8.7730535439401356E-5</v>
          </cell>
        </row>
        <row r="509">
          <cell r="B509">
            <v>117</v>
          </cell>
          <cell r="C509">
            <v>0.86417894394148476</v>
          </cell>
          <cell r="D509">
            <v>0.98970588235293999</v>
          </cell>
          <cell r="E509">
            <v>0.85528298422443905</v>
          </cell>
          <cell r="F509">
            <v>3.1814682265146547E-7</v>
          </cell>
          <cell r="G509">
            <v>0.96499999999999997</v>
          </cell>
          <cell r="H509">
            <v>0.83393268090353279</v>
          </cell>
          <cell r="I509">
            <v>2.0643467661221376E-7</v>
          </cell>
          <cell r="J509">
            <v>1</v>
          </cell>
          <cell r="K509">
            <v>0.86417894394148476</v>
          </cell>
          <cell r="L509">
            <v>4.64337819245328E-8</v>
          </cell>
          <cell r="M509">
            <v>0.92500000000000004</v>
          </cell>
          <cell r="N509">
            <v>0.79936552314587339</v>
          </cell>
          <cell r="O509">
            <v>1.1375739612219229E-6</v>
          </cell>
          <cell r="P509">
            <v>0.95506617647058711</v>
          </cell>
          <cell r="Q509">
            <v>0.82534807977658364</v>
          </cell>
          <cell r="R509">
            <v>1.3657850888898947E-6</v>
          </cell>
          <cell r="S509">
            <v>0.98970588235293999</v>
          </cell>
          <cell r="T509">
            <v>0.85528298422443905</v>
          </cell>
          <cell r="U509">
            <v>3.5711536407347246E-7</v>
          </cell>
          <cell r="V509">
            <v>0.91547794117646952</v>
          </cell>
          <cell r="W509">
            <v>0.79113676040760617</v>
          </cell>
          <cell r="X509">
            <v>6.3521878902971017E-6</v>
          </cell>
          <cell r="Y509">
            <v>0.96499999999999997</v>
          </cell>
          <cell r="Z509">
            <v>0.83393268090353279</v>
          </cell>
          <cell r="AA509">
            <v>2.3542459003675321E-7</v>
          </cell>
          <cell r="AB509">
            <v>0.892625</v>
          </cell>
          <cell r="AC509">
            <v>0.77138772983576787</v>
          </cell>
          <cell r="AD509">
            <v>4.1048778664016362E-6</v>
          </cell>
          <cell r="AE509">
            <v>0.92500000000000004</v>
          </cell>
          <cell r="AF509">
            <v>0.79936552314587339</v>
          </cell>
          <cell r="AG509">
            <v>1.2894291428131247E-6</v>
          </cell>
          <cell r="AH509">
            <v>0.95506617647058711</v>
          </cell>
          <cell r="AI509">
            <v>0.82534807977658364</v>
          </cell>
          <cell r="AJ509">
            <v>1.5261970897364626E-6</v>
          </cell>
          <cell r="AK509">
            <v>0.88343621323529309</v>
          </cell>
          <cell r="AL509">
            <v>0.76344697379333992</v>
          </cell>
          <cell r="AM509">
            <v>2.0298776314970405E-5</v>
          </cell>
          <cell r="AN509">
            <v>0.91547794117646952</v>
          </cell>
          <cell r="AO509">
            <v>0.79113676040760617</v>
          </cell>
          <cell r="AP509">
            <v>7.0621996423227095E-6</v>
          </cell>
          <cell r="AQ509">
            <v>0.892625</v>
          </cell>
          <cell r="AR509">
            <v>0.77138772983576787</v>
          </cell>
          <cell r="AS509">
            <v>4.6301303405796758E-6</v>
          </cell>
          <cell r="AT509">
            <v>0.88343621323529309</v>
          </cell>
          <cell r="AU509">
            <v>0.76344697379333992</v>
          </cell>
          <cell r="AV509">
            <v>2.2475630482763756E-5</v>
          </cell>
        </row>
        <row r="510">
          <cell r="B510">
            <v>118</v>
          </cell>
          <cell r="C510">
            <v>0.88269085726452667</v>
          </cell>
          <cell r="D510">
            <v>0.99313725490195959</v>
          </cell>
          <cell r="E510">
            <v>0.87663317491074944</v>
          </cell>
          <cell r="F510">
            <v>4.6041258752596719E-8</v>
          </cell>
          <cell r="G510">
            <v>0.96499999999999997</v>
          </cell>
          <cell r="H510">
            <v>0.8517966772602682</v>
          </cell>
          <cell r="I510">
            <v>3.4282053313536521E-8</v>
          </cell>
          <cell r="J510">
            <v>1</v>
          </cell>
          <cell r="K510">
            <v>0.88269085726452667</v>
          </cell>
          <cell r="L510">
            <v>6.3066852977808411E-9</v>
          </cell>
          <cell r="M510">
            <v>0.92500000000000004</v>
          </cell>
          <cell r="N510">
            <v>0.81648904296968716</v>
          </cell>
          <cell r="O510">
            <v>2.2823655659263699E-7</v>
          </cell>
          <cell r="P510">
            <v>0.95837745098039095</v>
          </cell>
          <cell r="Q510">
            <v>0.84595101378887316</v>
          </cell>
          <cell r="R510">
            <v>2.3853698838712952E-7</v>
          </cell>
          <cell r="S510">
            <v>0.99313725490195959</v>
          </cell>
          <cell r="T510">
            <v>0.87663317491074944</v>
          </cell>
          <cell r="U510">
            <v>5.1680669776315909E-8</v>
          </cell>
          <cell r="V510">
            <v>0.91865196078431266</v>
          </cell>
          <cell r="W510">
            <v>0.81088568679244333</v>
          </cell>
          <cell r="X510">
            <v>1.3267385412670264E-6</v>
          </cell>
          <cell r="Y510">
            <v>0.96499999999999997</v>
          </cell>
          <cell r="Z510">
            <v>0.8517966772602682</v>
          </cell>
          <cell r="AA510">
            <v>3.9096330516788474E-8</v>
          </cell>
          <cell r="AB510">
            <v>0.892625</v>
          </cell>
          <cell r="AC510">
            <v>0.78791192646574815</v>
          </cell>
          <cell r="AD510">
            <v>9.3842544778498765E-7</v>
          </cell>
          <cell r="AE510">
            <v>0.92500000000000004</v>
          </cell>
          <cell r="AF510">
            <v>0.81648904296968716</v>
          </cell>
          <cell r="AG510">
            <v>2.5870394150877617E-7</v>
          </cell>
          <cell r="AH510">
            <v>0.95837745098039095</v>
          </cell>
          <cell r="AI510">
            <v>0.84595101378887316</v>
          </cell>
          <cell r="AJ510">
            <v>2.6655325236186286E-7</v>
          </cell>
          <cell r="AK510">
            <v>0.88649914215686165</v>
          </cell>
          <cell r="AL510">
            <v>0.78250468775470772</v>
          </cell>
          <cell r="AM510">
            <v>4.8017369655983249E-6</v>
          </cell>
          <cell r="AN510">
            <v>0.91865196078431266</v>
          </cell>
          <cell r="AO510">
            <v>0.81088568679244333</v>
          </cell>
          <cell r="AP510">
            <v>1.4750338959437661E-6</v>
          </cell>
          <cell r="AQ510">
            <v>0.892625</v>
          </cell>
          <cell r="AR510">
            <v>0.78791192646574815</v>
          </cell>
          <cell r="AS510">
            <v>1.0585046083162089E-6</v>
          </cell>
          <cell r="AT510">
            <v>0.88649914215686165</v>
          </cell>
          <cell r="AU510">
            <v>0.78250468775470772</v>
          </cell>
          <cell r="AV510">
            <v>5.3166784066004228E-6</v>
          </cell>
        </row>
        <row r="511">
          <cell r="B511">
            <v>119</v>
          </cell>
          <cell r="C511">
            <v>0.90041670652587702</v>
          </cell>
          <cell r="D511">
            <v>0.99656862745097918</v>
          </cell>
          <cell r="E511">
            <v>0.89732704135642438</v>
          </cell>
          <cell r="F511">
            <v>5.6799639154205263E-9</v>
          </cell>
          <cell r="G511">
            <v>0.96499999999999997</v>
          </cell>
          <cell r="H511">
            <v>0.86890212179747128</v>
          </cell>
          <cell r="I511">
            <v>5.0807142114067454E-9</v>
          </cell>
          <cell r="J511">
            <v>1</v>
          </cell>
          <cell r="K511">
            <v>0.90041670652587702</v>
          </cell>
          <cell r="L511">
            <v>7.3983184578508381E-10</v>
          </cell>
          <cell r="M511">
            <v>0.92500000000000004</v>
          </cell>
          <cell r="N511">
            <v>0.83288545353643628</v>
          </cell>
          <cell r="O511">
            <v>4.1883908929617968E-8</v>
          </cell>
          <cell r="P511">
            <v>0.96168872549019491</v>
          </cell>
          <cell r="Q511">
            <v>0.86592059490894957</v>
          </cell>
          <cell r="R511">
            <v>3.6746381234892642E-8</v>
          </cell>
          <cell r="S511">
            <v>0.99656862745097918</v>
          </cell>
          <cell r="T511">
            <v>0.89732704135642438</v>
          </cell>
          <cell r="U511">
            <v>6.375680148790083E-9</v>
          </cell>
          <cell r="V511">
            <v>0.9218259803921558</v>
          </cell>
          <cell r="W511">
            <v>0.83002751325469259</v>
          </cell>
          <cell r="X511">
            <v>2.5090524803770925E-7</v>
          </cell>
          <cell r="Y511">
            <v>0.96499999999999997</v>
          </cell>
          <cell r="Z511">
            <v>0.86890212179747128</v>
          </cell>
          <cell r="AA511">
            <v>5.7942060895188275E-9</v>
          </cell>
          <cell r="AB511">
            <v>0.892625</v>
          </cell>
          <cell r="AC511">
            <v>0.80373446266266102</v>
          </cell>
          <cell r="AD511">
            <v>1.9902884537623567E-7</v>
          </cell>
          <cell r="AE511">
            <v>0.92500000000000004</v>
          </cell>
          <cell r="AF511">
            <v>0.83288545353643628</v>
          </cell>
          <cell r="AG511">
            <v>4.7475007893789588E-8</v>
          </cell>
          <cell r="AH511">
            <v>0.96168872549019491</v>
          </cell>
          <cell r="AI511">
            <v>0.86592059490894957</v>
          </cell>
          <cell r="AJ511">
            <v>4.1062258297623625E-8</v>
          </cell>
          <cell r="AK511">
            <v>0.88956207107843033</v>
          </cell>
          <cell r="AL511">
            <v>0.8009765502907783</v>
          </cell>
          <cell r="AM511">
            <v>1.04435528065257E-6</v>
          </cell>
          <cell r="AN511">
            <v>0.9218259803921558</v>
          </cell>
          <cell r="AO511">
            <v>0.83002751325469259</v>
          </cell>
          <cell r="AP511">
            <v>2.7895002218927197E-7</v>
          </cell>
          <cell r="AQ511">
            <v>0.892625</v>
          </cell>
          <cell r="AR511">
            <v>0.80373446266266102</v>
          </cell>
          <cell r="AS511">
            <v>2.2449620320491257E-7</v>
          </cell>
          <cell r="AT511">
            <v>0.88956207107843033</v>
          </cell>
          <cell r="AU511">
            <v>0.8009765502907783</v>
          </cell>
          <cell r="AV511">
            <v>1.156352630151362E-6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5.8317870018497356E-10</v>
          </cell>
          <cell r="G512">
            <v>1</v>
          </cell>
          <cell r="H512">
            <v>1</v>
          </cell>
          <cell r="I512">
            <v>6.6607085286885822E-10</v>
          </cell>
          <cell r="J512">
            <v>1</v>
          </cell>
          <cell r="K512">
            <v>1</v>
          </cell>
          <cell r="L512">
            <v>7.3674891820318091E-11</v>
          </cell>
          <cell r="M512">
            <v>1</v>
          </cell>
          <cell r="N512">
            <v>1</v>
          </cell>
          <cell r="O512">
            <v>6.9994104448943133E-9</v>
          </cell>
          <cell r="P512">
            <v>1</v>
          </cell>
          <cell r="Q512">
            <v>1</v>
          </cell>
          <cell r="R512">
            <v>4.9269329352233442E-9</v>
          </cell>
          <cell r="S512">
            <v>1</v>
          </cell>
          <cell r="T512">
            <v>1</v>
          </cell>
          <cell r="U512">
            <v>6.5460994424139022E-10</v>
          </cell>
          <cell r="V512">
            <v>1</v>
          </cell>
          <cell r="W512">
            <v>1</v>
          </cell>
          <cell r="X512">
            <v>4.26469889464176E-8</v>
          </cell>
          <cell r="Y512">
            <v>1</v>
          </cell>
          <cell r="Z512">
            <v>1</v>
          </cell>
          <cell r="AA512">
            <v>7.5960812420408945E-10</v>
          </cell>
          <cell r="AB512">
            <v>1</v>
          </cell>
          <cell r="AC512">
            <v>1</v>
          </cell>
          <cell r="AD512">
            <v>3.9062503283397048E-8</v>
          </cell>
          <cell r="AE512">
            <v>1</v>
          </cell>
          <cell r="AF512">
            <v>1</v>
          </cell>
          <cell r="AG512">
            <v>7.9337644125247547E-9</v>
          </cell>
          <cell r="AH512">
            <v>1</v>
          </cell>
          <cell r="AI512">
            <v>1</v>
          </cell>
          <cell r="AJ512">
            <v>5.5056031642404245E-9</v>
          </cell>
          <cell r="AK512">
            <v>1</v>
          </cell>
          <cell r="AL512">
            <v>1</v>
          </cell>
          <cell r="AM512">
            <v>2.0785119067751688E-7</v>
          </cell>
          <cell r="AN512">
            <v>1</v>
          </cell>
          <cell r="AO512">
            <v>1</v>
          </cell>
          <cell r="AP512">
            <v>4.7413828949169234E-8</v>
          </cell>
          <cell r="AQ512">
            <v>1</v>
          </cell>
          <cell r="AR512">
            <v>1</v>
          </cell>
          <cell r="AS512">
            <v>4.4060867952204608E-8</v>
          </cell>
          <cell r="AT512">
            <v>1</v>
          </cell>
          <cell r="AU512">
            <v>1</v>
          </cell>
          <cell r="AV512">
            <v>2.3014128953305585E-7</v>
          </cell>
        </row>
      </sheetData>
      <sheetData sheetId="7"/>
      <sheetData sheetId="8"/>
      <sheetData sheetId="9"/>
      <sheetData sheetId="10"/>
      <sheetData sheetId="11"/>
      <sheetData sheetId="12">
        <row r="27">
          <cell r="D27">
            <v>0</v>
          </cell>
        </row>
      </sheetData>
      <sheetData sheetId="13"/>
      <sheetData sheetId="14"/>
      <sheetData sheetId="15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6">
        <row r="2">
          <cell r="H2">
            <v>0.33084406013559986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15600.380387791332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15600.380387791332</v>
      </c>
      <c r="K4" s="11">
        <f>J4*C10</f>
        <v>6240.1521551165333</v>
      </c>
      <c r="L4" s="24">
        <f>$C$14</f>
        <v>2184.0532542907868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15600.380387791332</v>
      </c>
      <c r="AE4" s="5">
        <f>-$W4*K4</f>
        <v>-6240.1521551165333</v>
      </c>
      <c r="AF4" s="5">
        <f>-$W4*L4</f>
        <v>-2184.0532542907868</v>
      </c>
      <c r="AG4" s="5"/>
      <c r="AH4" s="5">
        <f>SUM(AD4:AG4)</f>
        <v>7176.1749783840123</v>
      </c>
      <c r="AI4" s="42">
        <f>Y4-AA4</f>
        <v>0</v>
      </c>
      <c r="AJ4" s="42"/>
      <c r="AK4" s="42">
        <f>SUM(AH4:AJ4)</f>
        <v>7176.1749783840123</v>
      </c>
      <c r="AM4" s="36">
        <f>AK31</f>
        <v>16969.341743661236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15600.380387791332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Interventions)'!$B$10:$O$129, 4)</f>
        <v>9.3270144658107643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9.3270144658107648E-3</v>
      </c>
      <c r="V5" s="39">
        <f>MIN(S5*T5,T5-U5)</f>
        <v>3.4608985999999998E-3</v>
      </c>
      <c r="W5" s="32">
        <f>T5-SUM(U5:V5)</f>
        <v>0.98721208693418927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5.9452774790228986</v>
      </c>
      <c r="AC5" s="32"/>
      <c r="AD5" s="5">
        <f t="shared" ref="AD5:AD14" si="6">$W5*J5</f>
        <v>15400.884079598678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-5616.9985947307514</v>
      </c>
      <c r="AH5" s="5">
        <f t="shared" ref="AH5:AH13" si="9">SUM(AD5:AG5)</f>
        <v>9783.8854848679257</v>
      </c>
      <c r="AI5" s="42">
        <f>-M5*$W4*(N5-N4)/1000</f>
        <v>0</v>
      </c>
      <c r="AJ5" s="42">
        <f>$D$6*SUM(Y5:Z5,AD5:AE5)</f>
        <v>1511.4175148576305</v>
      </c>
      <c r="AK5" s="42">
        <f t="shared" ref="AK5:AK14" si="10">SUM(AH5:AJ5)</f>
        <v>11295.302999725556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15600.380387791332</v>
      </c>
      <c r="K6" s="11">
        <f>J6*$C$11</f>
        <v>156.00380387791333</v>
      </c>
      <c r="L6" s="24">
        <f>$C$15</f>
        <v>1716.0418426570466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Interventions)'!$B$10:$O$129, 4)</f>
        <v>10.291727904871861</v>
      </c>
      <c r="S6" s="46">
        <f>VLOOKUP(I6, '[1]Lapse Rates'!$A$4:$F$24, 3)</f>
        <v>3.2267923000000001E-3</v>
      </c>
      <c r="T6" s="56">
        <f t="shared" ref="T6:T14" si="13">W5</f>
        <v>0.98721208693418927</v>
      </c>
      <c r="U6" s="33">
        <f>T6*R6/1000</f>
        <v>1.0160118183127381E-2</v>
      </c>
      <c r="V6" s="39">
        <f t="shared" ref="V6:V24" si="14">MIN(S6*T6,T6-U6)</f>
        <v>3.1855283605861729E-3</v>
      </c>
      <c r="W6" s="32">
        <f>T6-SUM(U6:V6)</f>
        <v>0.97386644039047576</v>
      </c>
      <c r="X6" s="32"/>
      <c r="Y6" s="5">
        <f t="shared" ref="Y6:Z14" si="15">AA5</f>
        <v>0</v>
      </c>
      <c r="Z6" s="5">
        <f t="shared" si="15"/>
        <v>5.9452774790228986</v>
      </c>
      <c r="AA6" s="5">
        <f>O6*W6</f>
        <v>0</v>
      </c>
      <c r="AB6" s="5">
        <f t="shared" si="5"/>
        <v>5.8649061252991581</v>
      </c>
      <c r="AC6" s="32"/>
      <c r="AD6" s="5">
        <f t="shared" si="6"/>
        <v>15192.686916995735</v>
      </c>
      <c r="AE6" s="5">
        <f t="shared" si="7"/>
        <v>-151.92686916995734</v>
      </c>
      <c r="AF6" s="5">
        <f t="shared" si="8"/>
        <v>-1671.1955608695309</v>
      </c>
      <c r="AG6" s="5">
        <f t="shared" ref="AG6:AG14" si="16">-U6*M6</f>
        <v>-6118.7178133066191</v>
      </c>
      <c r="AH6" s="5">
        <f t="shared" si="9"/>
        <v>7250.8466736496266</v>
      </c>
      <c r="AI6" s="42">
        <f>-M6*($W5*N6-$W4*N5)/1000</f>
        <v>0</v>
      </c>
      <c r="AJ6" s="42">
        <f t="shared" ref="AJ6:AJ14" si="17">$D$6*SUM(Y6:Z6,AD6:AE6)</f>
        <v>1476.081792412401</v>
      </c>
      <c r="AK6" s="42">
        <f>SUM(AH6:AJ6)</f>
        <v>8726.9284660620269</v>
      </c>
      <c r="AL6" s="48" t="s">
        <v>43</v>
      </c>
      <c r="AM6" s="54">
        <f>AK31/AD31</f>
        <v>0.10000000462654797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(1+6.7%)/(1+2.95%)-1+2%</f>
        <v>5.6425449247207146E-2</v>
      </c>
      <c r="E7" s="7"/>
      <c r="F7" s="7"/>
      <c r="G7" s="7"/>
      <c r="H7" s="1"/>
      <c r="I7" s="2">
        <f t="shared" si="11"/>
        <v>3</v>
      </c>
      <c r="J7" s="11">
        <f t="shared" si="2"/>
        <v>15600.380387791332</v>
      </c>
      <c r="K7" s="11">
        <f t="shared" ref="K7:K24" si="18">J7*$C$11</f>
        <v>156.00380387791333</v>
      </c>
      <c r="L7" s="24">
        <f t="shared" ref="L7:L24" si="19">$C$15</f>
        <v>1716.0418426570466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Interventions)'!$B$10:$O$129, 4)</f>
        <v>11.327928670082347</v>
      </c>
      <c r="S7" s="46">
        <f>VLOOKUP(I7, '[1]Lapse Rates'!$A$4:$F$24, 3)</f>
        <v>2.9657235000000001E-3</v>
      </c>
      <c r="T7" s="56">
        <f t="shared" si="13"/>
        <v>0.97386644039047576</v>
      </c>
      <c r="U7" s="33">
        <f t="shared" ref="U7:U14" si="21">T7*R7/1000</f>
        <v>1.1031889570930311E-2</v>
      </c>
      <c r="V7" s="39">
        <f t="shared" si="14"/>
        <v>2.8882185881273833E-3</v>
      </c>
      <c r="W7" s="32">
        <f t="shared" ref="W7:W14" si="22">T7-SUM(U7:V7)</f>
        <v>0.95994633223141812</v>
      </c>
      <c r="X7" s="32"/>
      <c r="Y7" s="5">
        <f t="shared" si="15"/>
        <v>0</v>
      </c>
      <c r="Z7" s="5">
        <f t="shared" si="15"/>
        <v>5.8649061252991581</v>
      </c>
      <c r="AA7" s="5">
        <f t="shared" si="1"/>
        <v>0</v>
      </c>
      <c r="AB7" s="5">
        <f t="shared" si="5"/>
        <v>5.7810751971339469</v>
      </c>
      <c r="AC7" s="32"/>
      <c r="AD7" s="5">
        <f t="shared" si="6"/>
        <v>14975.527934675238</v>
      </c>
      <c r="AE7" s="5">
        <f t="shared" si="7"/>
        <v>-149.75527934675239</v>
      </c>
      <c r="AF7" s="5">
        <f>-$W7*L7</f>
        <v>-1647.3080728142761</v>
      </c>
      <c r="AG7" s="5">
        <f t="shared" si="16"/>
        <v>-6643.7238244117907</v>
      </c>
      <c r="AH7" s="5">
        <f t="shared" si="9"/>
        <v>6534.7407581024181</v>
      </c>
      <c r="AI7" s="42">
        <f>-M7*($W6*N7-$W5*N6)/1000</f>
        <v>0</v>
      </c>
      <c r="AJ7" s="42">
        <f t="shared" si="17"/>
        <v>1454.9836447786163</v>
      </c>
      <c r="AK7" s="42">
        <f t="shared" si="10"/>
        <v>7989.7244028810346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15600.380387791332</v>
      </c>
      <c r="K8" s="11">
        <f t="shared" si="18"/>
        <v>156.00380387791333</v>
      </c>
      <c r="L8" s="24">
        <f t="shared" si="19"/>
        <v>1716.0418426570466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Interventions)'!$B$10:$O$129, 4)</f>
        <v>12.436676479947103</v>
      </c>
      <c r="S8" s="46">
        <f>VLOOKUP(I8, '[1]Lapse Rates'!$A$4:$F$24, 3)</f>
        <v>2.7812204999999998E-3</v>
      </c>
      <c r="T8" s="56">
        <f t="shared" si="13"/>
        <v>0.95994633223141812</v>
      </c>
      <c r="U8" s="33">
        <f t="shared" si="21"/>
        <v>1.1938541972073965E-2</v>
      </c>
      <c r="V8" s="39">
        <f t="shared" si="14"/>
        <v>2.6698224181018306E-3</v>
      </c>
      <c r="W8" s="32">
        <f t="shared" si="22"/>
        <v>0.94533796784124235</v>
      </c>
      <c r="X8" s="32"/>
      <c r="Y8" s="5">
        <f>AA7</f>
        <v>0</v>
      </c>
      <c r="Z8" s="5">
        <f t="shared" si="15"/>
        <v>5.7810751971339469</v>
      </c>
      <c r="AA8" s="5">
        <f t="shared" si="1"/>
        <v>0</v>
      </c>
      <c r="AB8" s="5">
        <f t="shared" si="5"/>
        <v>5.6930993903506355</v>
      </c>
      <c r="AC8" s="32"/>
      <c r="AD8" s="5">
        <f>$W8*J8</f>
        <v>14747.631893345031</v>
      </c>
      <c r="AE8" s="5">
        <f t="shared" si="7"/>
        <v>-147.4763189334503</v>
      </c>
      <c r="AF8" s="5">
        <f t="shared" si="8"/>
        <v>-1622.2395082679534</v>
      </c>
      <c r="AG8" s="5">
        <f t="shared" si="16"/>
        <v>-7189.7361933001321</v>
      </c>
      <c r="AH8" s="5">
        <f t="shared" si="9"/>
        <v>5788.1798728434951</v>
      </c>
      <c r="AI8" s="42">
        <f t="shared" ref="AI8:AI14" si="23">-M8*($W7*N8-$W6*N7)/1000</f>
        <v>0</v>
      </c>
      <c r="AJ8" s="42">
        <f>$D$6*SUM(Y8:Z8,AD8:AE8)</f>
        <v>1432.8423853266149</v>
      </c>
      <c r="AK8" s="42">
        <f t="shared" si="10"/>
        <v>7221.02225817011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15600.380387791332</v>
      </c>
      <c r="K9" s="11">
        <f t="shared" si="18"/>
        <v>156.00380387791333</v>
      </c>
      <c r="L9" s="24">
        <f t="shared" si="19"/>
        <v>1716.0418426570466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Interventions)'!$B$10:$O$129, 4)</f>
        <v>13.688458054638895</v>
      </c>
      <c r="S9" s="46">
        <f>VLOOKUP(I9, '[1]Lapse Rates'!$A$4:$F$24, 3)</f>
        <v>2.4845683E-3</v>
      </c>
      <c r="T9" s="56">
        <f>W8</f>
        <v>0.94533796784124235</v>
      </c>
      <c r="U9" s="33">
        <f t="shared" si="21"/>
        <v>1.2940219120252418E-2</v>
      </c>
      <c r="V9" s="39">
        <f t="shared" si="14"/>
        <v>2.34875674768477E-3</v>
      </c>
      <c r="W9" s="32">
        <f t="shared" si="22"/>
        <v>0.93004899197330515</v>
      </c>
      <c r="X9" s="32"/>
      <c r="Y9" s="5">
        <f t="shared" si="15"/>
        <v>0</v>
      </c>
      <c r="Z9" s="5">
        <f t="shared" si="15"/>
        <v>5.6930993903506355</v>
      </c>
      <c r="AA9" s="5">
        <f t="shared" si="1"/>
        <v>0</v>
      </c>
      <c r="AB9" s="5">
        <f t="shared" si="5"/>
        <v>5.6010247438709158</v>
      </c>
      <c r="AC9" s="32"/>
      <c r="AD9" s="5">
        <f t="shared" si="6"/>
        <v>14509.118054065448</v>
      </c>
      <c r="AE9" s="5">
        <f t="shared" si="7"/>
        <v>-145.09118054065448</v>
      </c>
      <c r="AF9" s="5">
        <f t="shared" si="8"/>
        <v>-1596.0029859471992</v>
      </c>
      <c r="AG9" s="5">
        <f t="shared" si="16"/>
        <v>-7792.9752205704935</v>
      </c>
      <c r="AH9" s="5">
        <f t="shared" si="9"/>
        <v>4975.0486670071004</v>
      </c>
      <c r="AI9" s="42">
        <f t="shared" si="23"/>
        <v>0</v>
      </c>
      <c r="AJ9" s="42">
        <f t="shared" si="17"/>
        <v>1409.6695293429757</v>
      </c>
      <c r="AK9" s="42">
        <f t="shared" si="10"/>
        <v>6384.7181963500761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15600.380387791332</v>
      </c>
      <c r="K10" s="11">
        <f t="shared" si="18"/>
        <v>156.00380387791333</v>
      </c>
      <c r="L10" s="24">
        <f t="shared" si="19"/>
        <v>1716.0418426570466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Interventions)'!$B$10:$O$129, 4)</f>
        <v>15.10407900896754</v>
      </c>
      <c r="S10" s="46">
        <f>VLOOKUP(I10, '[1]Lapse Rates'!$A$4:$F$24, 3)</f>
        <v>2.4510465999999999E-3</v>
      </c>
      <c r="T10" s="56">
        <f t="shared" si="13"/>
        <v>0.93004899197330515</v>
      </c>
      <c r="U10" s="33">
        <f t="shared" si="21"/>
        <v>1.4047533456975419E-2</v>
      </c>
      <c r="V10" s="39">
        <f t="shared" si="14"/>
        <v>2.279593419609597E-3</v>
      </c>
      <c r="W10" s="32">
        <f t="shared" si="22"/>
        <v>0.91372186509672015</v>
      </c>
      <c r="X10" s="32"/>
      <c r="Y10" s="5">
        <f t="shared" si="15"/>
        <v>0</v>
      </c>
      <c r="Z10" s="5">
        <f t="shared" si="15"/>
        <v>5.6010247438709158</v>
      </c>
      <c r="AA10" s="5">
        <f t="shared" si="1"/>
        <v>0</v>
      </c>
      <c r="AB10" s="5">
        <f t="shared" si="5"/>
        <v>5.5026980509533265</v>
      </c>
      <c r="AC10" s="32"/>
      <c r="AD10" s="5">
        <f t="shared" si="6"/>
        <v>14254.408664150991</v>
      </c>
      <c r="AE10" s="5">
        <f t="shared" si="7"/>
        <v>-142.54408664150992</v>
      </c>
      <c r="AF10" s="5">
        <f t="shared" si="8"/>
        <v>-1567.9849530566089</v>
      </c>
      <c r="AG10" s="5">
        <f>-U10*M10</f>
        <v>-8459.8320262608486</v>
      </c>
      <c r="AH10" s="5">
        <f t="shared" si="9"/>
        <v>4084.0475981920226</v>
      </c>
      <c r="AI10" s="42">
        <f t="shared" si="23"/>
        <v>0</v>
      </c>
      <c r="AJ10" s="42">
        <f t="shared" si="17"/>
        <v>1384.923375581054</v>
      </c>
      <c r="AK10" s="42">
        <f t="shared" si="10"/>
        <v>5468.9709737730764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15600.380387791332</v>
      </c>
      <c r="K11" s="11">
        <f t="shared" si="18"/>
        <v>156.00380387791333</v>
      </c>
      <c r="L11" s="24">
        <f t="shared" si="19"/>
        <v>1716.0418426570466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Interventions)'!$B$10:$O$129, 4)</f>
        <v>16.729591655486605</v>
      </c>
      <c r="S11" s="46">
        <f>VLOOKUP(I11, '[1]Lapse Rates'!$A$4:$F$24, 3)</f>
        <v>2.2232648999999998E-3</v>
      </c>
      <c r="T11" s="56">
        <f t="shared" si="13"/>
        <v>0.91372186509672015</v>
      </c>
      <c r="U11" s="33">
        <f t="shared" si="21"/>
        <v>1.5286193689757747E-2</v>
      </c>
      <c r="V11" s="39">
        <f t="shared" si="14"/>
        <v>2.0314457510320727E-3</v>
      </c>
      <c r="W11" s="32">
        <f t="shared" si="22"/>
        <v>0.89640422565593036</v>
      </c>
      <c r="X11" s="32"/>
      <c r="Y11" s="5">
        <f t="shared" si="15"/>
        <v>0</v>
      </c>
      <c r="Z11" s="5">
        <f t="shared" si="15"/>
        <v>5.5026980509533265</v>
      </c>
      <c r="AA11" s="5">
        <f t="shared" si="1"/>
        <v>0</v>
      </c>
      <c r="AB11" s="5">
        <f t="shared" si="5"/>
        <v>5.398406204125453</v>
      </c>
      <c r="AC11" s="32"/>
      <c r="AD11" s="5">
        <f t="shared" si="6"/>
        <v>13984.246901456052</v>
      </c>
      <c r="AE11" s="5">
        <f t="shared" si="7"/>
        <v>-139.84246901456052</v>
      </c>
      <c r="AF11" s="5">
        <f t="shared" si="8"/>
        <v>-1538.2671591601656</v>
      </c>
      <c r="AG11" s="5">
        <f t="shared" si="16"/>
        <v>-9205.7891395891183</v>
      </c>
      <c r="AH11" s="5">
        <f t="shared" si="9"/>
        <v>3100.3481336922068</v>
      </c>
      <c r="AI11" s="42">
        <f t="shared" si="23"/>
        <v>0</v>
      </c>
      <c r="AJ11" s="42">
        <f t="shared" si="17"/>
        <v>1358.675889501309</v>
      </c>
      <c r="AK11" s="42">
        <f t="shared" si="10"/>
        <v>4459.0240231935159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15600.380387791332</v>
      </c>
      <c r="K12" s="11">
        <f t="shared" si="18"/>
        <v>156.00380387791333</v>
      </c>
      <c r="L12" s="24">
        <f t="shared" si="19"/>
        <v>1716.0418426570466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Interventions)'!$B$10:$O$129, 4)</f>
        <v>18.608772373443177</v>
      </c>
      <c r="S12" s="46">
        <f>VLOOKUP(I12, '[1]Lapse Rates'!$A$4:$F$24, 3)</f>
        <v>2.1873403E-3</v>
      </c>
      <c r="T12" s="56">
        <f t="shared" si="13"/>
        <v>0.89640422565593036</v>
      </c>
      <c r="U12" s="33">
        <f t="shared" si="21"/>
        <v>1.6680982189823803E-2</v>
      </c>
      <c r="V12" s="39">
        <f t="shared" si="14"/>
        <v>1.9607410878675104E-3</v>
      </c>
      <c r="W12" s="32">
        <f t="shared" si="22"/>
        <v>0.87776250237823905</v>
      </c>
      <c r="X12" s="32"/>
      <c r="Y12" s="5">
        <f t="shared" si="15"/>
        <v>0</v>
      </c>
      <c r="Z12" s="5">
        <f t="shared" si="15"/>
        <v>5.398406204125453</v>
      </c>
      <c r="AA12" s="5">
        <f t="shared" si="1"/>
        <v>0</v>
      </c>
      <c r="AB12" s="5">
        <f t="shared" si="5"/>
        <v>5.286140340447445</v>
      </c>
      <c r="AC12" s="32"/>
      <c r="AD12" s="5">
        <f t="shared" si="6"/>
        <v>13693.428927240124</v>
      </c>
      <c r="AE12" s="5">
        <f t="shared" si="7"/>
        <v>-136.93428927240123</v>
      </c>
      <c r="AF12" s="5">
        <f t="shared" si="8"/>
        <v>-1506.2771819964137</v>
      </c>
      <c r="AG12" s="5">
        <f t="shared" si="16"/>
        <v>-10045.771223195399</v>
      </c>
      <c r="AH12" s="5">
        <f t="shared" si="9"/>
        <v>2004.4462327759102</v>
      </c>
      <c r="AI12" s="42">
        <f t="shared" si="23"/>
        <v>0</v>
      </c>
      <c r="AJ12" s="42">
        <f t="shared" si="17"/>
        <v>1330.4217076332584</v>
      </c>
      <c r="AK12" s="42">
        <f t="shared" si="10"/>
        <v>3334.8679404091686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15600.380387791332</v>
      </c>
      <c r="K13" s="11">
        <f t="shared" si="18"/>
        <v>156.00380387791333</v>
      </c>
      <c r="L13" s="24">
        <f t="shared" si="19"/>
        <v>1716.0418426570466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Interventions)'!$B$10:$O$129, 4)</f>
        <v>20.782537970551832</v>
      </c>
      <c r="S13" s="46">
        <f>VLOOKUP(I13, '[1]Lapse Rates'!$A$4:$F$24, 3)</f>
        <v>1.9768835000000002E-3</v>
      </c>
      <c r="T13" s="56">
        <f t="shared" si="13"/>
        <v>0.87776250237823905</v>
      </c>
      <c r="U13" s="33">
        <f t="shared" si="21"/>
        <v>1.8242132534802346E-2</v>
      </c>
      <c r="V13" s="39">
        <f t="shared" si="14"/>
        <v>1.7352342078702516E-3</v>
      </c>
      <c r="W13" s="32">
        <f t="shared" si="22"/>
        <v>0.85778513563556646</v>
      </c>
      <c r="X13" s="32"/>
      <c r="Y13" s="5">
        <f t="shared" si="15"/>
        <v>0</v>
      </c>
      <c r="Z13" s="5">
        <f t="shared" si="15"/>
        <v>5.286140340447445</v>
      </c>
      <c r="AA13" s="5">
        <f t="shared" si="1"/>
        <v>0</v>
      </c>
      <c r="AB13" s="5">
        <f t="shared" si="5"/>
        <v>5.1658308444867158</v>
      </c>
      <c r="AC13" s="32"/>
      <c r="AD13" s="5">
        <f t="shared" si="6"/>
        <v>13381.774406908018</v>
      </c>
      <c r="AE13" s="5">
        <f t="shared" si="7"/>
        <v>-133.81774406908019</v>
      </c>
      <c r="AF13" s="5">
        <f t="shared" si="8"/>
        <v>-1471.995184759882</v>
      </c>
      <c r="AG13" s="5">
        <f t="shared" si="16"/>
        <v>-10985.941234301483</v>
      </c>
      <c r="AH13" s="5">
        <f t="shared" si="9"/>
        <v>790.02024377757334</v>
      </c>
      <c r="AI13" s="42">
        <f t="shared" si="23"/>
        <v>0</v>
      </c>
      <c r="AJ13" s="42">
        <f t="shared" si="17"/>
        <v>1300.1431189918978</v>
      </c>
      <c r="AK13" s="42">
        <f t="shared" si="10"/>
        <v>2090.163362769471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2184.0532542907868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15600.380387791332</v>
      </c>
      <c r="K14" s="11">
        <f t="shared" si="18"/>
        <v>156.00380387791333</v>
      </c>
      <c r="L14" s="24">
        <f t="shared" si="19"/>
        <v>1716.0418426570466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Interventions)'!$B$10:$O$129, 4)</f>
        <v>23.376030227926083</v>
      </c>
      <c r="S14" s="46">
        <f>VLOOKUP(I14, '[1]Lapse Rates'!$A$4:$F$24, 3)</f>
        <v>1.6914747999999999E-3</v>
      </c>
      <c r="T14" s="56">
        <f t="shared" si="13"/>
        <v>0.85778513563556646</v>
      </c>
      <c r="U14" s="33">
        <f t="shared" si="21"/>
        <v>2.0051611259682675E-2</v>
      </c>
      <c r="V14" s="39">
        <f t="shared" si="14"/>
        <v>1.4509219407421426E-3</v>
      </c>
      <c r="W14" s="32">
        <f t="shared" si="22"/>
        <v>0.83628260243514163</v>
      </c>
      <c r="X14" s="32"/>
      <c r="Y14" s="5">
        <f t="shared" si="15"/>
        <v>0</v>
      </c>
      <c r="Z14" s="5">
        <f t="shared" si="15"/>
        <v>5.1658308444867158</v>
      </c>
      <c r="AA14" s="5">
        <f t="shared" si="1"/>
        <v>0</v>
      </c>
      <c r="AB14" s="5">
        <f t="shared" si="5"/>
        <v>5.036336353819129</v>
      </c>
      <c r="AC14" s="32"/>
      <c r="AD14" s="5">
        <f t="shared" si="6"/>
        <v>13046.326709680279</v>
      </c>
      <c r="AE14" s="5">
        <f t="shared" si="7"/>
        <v>-130.46326709680281</v>
      </c>
      <c r="AF14" s="5">
        <f t="shared" si="8"/>
        <v>-1435.0959380648308</v>
      </c>
      <c r="AG14" s="5">
        <f t="shared" si="16"/>
        <v>-12075.661797307437</v>
      </c>
      <c r="AH14" s="5">
        <f>SUM(AD14:AG14)</f>
        <v>-594.89429278879106</v>
      </c>
      <c r="AI14" s="42">
        <f t="shared" si="23"/>
        <v>0</v>
      </c>
      <c r="AJ14" s="42">
        <f t="shared" si="17"/>
        <v>1267.5529717232835</v>
      </c>
      <c r="AK14" s="42">
        <f t="shared" si="10"/>
        <v>672.6586789344924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1716.0418426570466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15600.380387791332</v>
      </c>
      <c r="K15" s="11">
        <f t="shared" si="18"/>
        <v>156.00380387791333</v>
      </c>
      <c r="L15" s="24">
        <f t="shared" si="19"/>
        <v>1716.0418426570466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Interventions)'!$B$10:$O$129, 4)</f>
        <v>26.376876111296902</v>
      </c>
      <c r="S15" s="46">
        <f>VLOOKUP(I15, '[1]Lapse Rates'!$A$4:$F$24, 3)</f>
        <v>1.5867464999999999E-3</v>
      </c>
      <c r="T15" s="56">
        <f t="shared" ref="T15:T24" si="25">W14</f>
        <v>0.83628260243514163</v>
      </c>
      <c r="U15" s="33">
        <f t="shared" ref="U15:U24" si="26">T15*R15/1000</f>
        <v>2.2058522598464692E-2</v>
      </c>
      <c r="V15" s="39">
        <f t="shared" si="14"/>
        <v>1.3269684924248524E-3</v>
      </c>
      <c r="W15" s="32">
        <f t="shared" ref="W15:W24" si="27">T15-SUM(U15:V15)</f>
        <v>0.81289711134425213</v>
      </c>
      <c r="X15" s="31"/>
      <c r="Y15" s="5">
        <f t="shared" ref="Y15:Y24" si="28">AA14</f>
        <v>0</v>
      </c>
      <c r="Z15" s="5">
        <f t="shared" ref="Z15:Z24" si="29">AB14</f>
        <v>5.036336353819129</v>
      </c>
      <c r="AA15" s="5">
        <f t="shared" ref="AA15:AA24" si="30">O15*W15</f>
        <v>0</v>
      </c>
      <c r="AB15" s="5">
        <f t="shared" ref="AB15:AB24" si="31">P15*W15</f>
        <v>4.8955021446773763</v>
      </c>
      <c r="AC15" s="32"/>
      <c r="AD15" s="5">
        <f t="shared" ref="AD15:AD24" si="32">$W15*J15</f>
        <v>12681.504153107098</v>
      </c>
      <c r="AE15" s="5">
        <f t="shared" ref="AE15:AE24" si="33">-$W15*K15</f>
        <v>-126.81504153107099</v>
      </c>
      <c r="AF15" s="5">
        <f t="shared" ref="AF15:AF24" si="34">-$W15*L15</f>
        <v>-1394.9654568417807</v>
      </c>
      <c r="AG15" s="5">
        <f t="shared" ref="AG15:AG24" si="35">-U15*M15</f>
        <v>-13284.282005950792</v>
      </c>
      <c r="AH15" s="5">
        <f t="shared" ref="AH15:AH24" si="36">SUM(AD15:AG15)</f>
        <v>-2124.5583512165449</v>
      </c>
      <c r="AI15" s="42">
        <f t="shared" ref="AI15:AI24" si="37">-M15*($W14*N15-$W13*N14)/1000</f>
        <v>0</v>
      </c>
      <c r="AJ15" s="42">
        <f t="shared" ref="AJ15:AJ24" si="38">$D$6*SUM(Y15:Z15,AD15:AE15)</f>
        <v>1232.1090664419182</v>
      </c>
      <c r="AK15" s="42">
        <f t="shared" ref="AK15:AK24" si="39">SUM(AH15:AJ15)</f>
        <v>-892.44928477462668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15600.380387791332</v>
      </c>
      <c r="K16" s="11">
        <f t="shared" si="18"/>
        <v>156.00380387791333</v>
      </c>
      <c r="L16" s="24">
        <f t="shared" si="19"/>
        <v>1716.0418426570466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Interventions)'!$B$10:$O$129, 4)</f>
        <v>29.835967033827927</v>
      </c>
      <c r="S16" s="46">
        <f>VLOOKUP(I16, '[1]Lapse Rates'!$A$4:$F$24, 3)</f>
        <v>1.4412507000000001E-3</v>
      </c>
      <c r="T16" s="56">
        <f t="shared" si="25"/>
        <v>0.81289711134425213</v>
      </c>
      <c r="U16" s="33">
        <f t="shared" si="26"/>
        <v>2.4253571415961055E-2</v>
      </c>
      <c r="V16" s="39">
        <f t="shared" si="14"/>
        <v>1.1715885307528814E-3</v>
      </c>
      <c r="W16" s="32">
        <f t="shared" si="27"/>
        <v>0.78747195139753823</v>
      </c>
      <c r="X16" s="31"/>
      <c r="Y16" s="5">
        <f t="shared" si="28"/>
        <v>0</v>
      </c>
      <c r="Z16" s="5">
        <f t="shared" si="29"/>
        <v>4.8955021446773763</v>
      </c>
      <c r="AA16" s="5">
        <f t="shared" si="30"/>
        <v>0</v>
      </c>
      <c r="AB16" s="5">
        <f t="shared" si="31"/>
        <v>4.7423844581818804</v>
      </c>
      <c r="AC16" s="32"/>
      <c r="AD16" s="5">
        <f t="shared" si="32"/>
        <v>12284.861986517924</v>
      </c>
      <c r="AE16" s="5">
        <f t="shared" si="33"/>
        <v>-122.84861986517924</v>
      </c>
      <c r="AF16" s="5">
        <f t="shared" si="34"/>
        <v>-1351.3348185169716</v>
      </c>
      <c r="AG16" s="5">
        <f t="shared" si="35"/>
        <v>-14606.204060262811</v>
      </c>
      <c r="AH16" s="5">
        <f t="shared" si="36"/>
        <v>-3795.5255121270384</v>
      </c>
      <c r="AI16" s="42">
        <f t="shared" si="37"/>
        <v>0</v>
      </c>
      <c r="AJ16" s="42">
        <f t="shared" si="38"/>
        <v>1193.5737600290274</v>
      </c>
      <c r="AK16" s="42">
        <f t="shared" si="39"/>
        <v>-2601.9517520980107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15600.380387791332</v>
      </c>
      <c r="K17" s="11">
        <f t="shared" si="18"/>
        <v>156.00380387791333</v>
      </c>
      <c r="L17" s="24">
        <f t="shared" si="19"/>
        <v>1716.0418426570466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Interventions)'!$B$10:$O$129, 4)</f>
        <v>33.845824361568177</v>
      </c>
      <c r="S17" s="46">
        <f>VLOOKUP(I17, '[1]Lapse Rates'!$A$4:$F$24, 3)</f>
        <v>1.3481251E-3</v>
      </c>
      <c r="T17" s="56">
        <f t="shared" si="25"/>
        <v>0.78747195139753823</v>
      </c>
      <c r="U17" s="33">
        <f t="shared" si="26"/>
        <v>2.6652637356662432E-2</v>
      </c>
      <c r="V17" s="39">
        <f t="shared" si="14"/>
        <v>1.0616107032250014E-3</v>
      </c>
      <c r="W17" s="32">
        <f t="shared" si="27"/>
        <v>0.7597577033376508</v>
      </c>
      <c r="X17" s="31"/>
      <c r="Y17" s="5">
        <f t="shared" si="28"/>
        <v>0</v>
      </c>
      <c r="Z17" s="5">
        <f t="shared" si="29"/>
        <v>4.7423844581818804</v>
      </c>
      <c r="AA17" s="5">
        <f t="shared" si="30"/>
        <v>0</v>
      </c>
      <c r="AB17" s="5">
        <f t="shared" si="31"/>
        <v>4.5754812192333008</v>
      </c>
      <c r="AC17" s="32"/>
      <c r="AD17" s="5">
        <f t="shared" si="32"/>
        <v>11852.509174622073</v>
      </c>
      <c r="AE17" s="5">
        <f t="shared" si="33"/>
        <v>-118.52509174622074</v>
      </c>
      <c r="AF17" s="5">
        <f t="shared" si="34"/>
        <v>-1303.7760092084279</v>
      </c>
      <c r="AG17" s="5">
        <f t="shared" si="35"/>
        <v>-16050.99114266546</v>
      </c>
      <c r="AH17" s="5">
        <f t="shared" si="36"/>
        <v>-5620.7830689980347</v>
      </c>
      <c r="AI17" s="42">
        <f t="shared" si="37"/>
        <v>0</v>
      </c>
      <c r="AJ17" s="42">
        <f t="shared" si="38"/>
        <v>1151.5690664454689</v>
      </c>
      <c r="AK17" s="42">
        <f t="shared" si="39"/>
        <v>-4469.2140025525659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15600.380387791332</v>
      </c>
      <c r="K18" s="11">
        <f t="shared" si="18"/>
        <v>156.00380387791333</v>
      </c>
      <c r="L18" s="24">
        <f t="shared" si="19"/>
        <v>1716.0418426570466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Interventions)'!$B$10:$O$129, 4)</f>
        <v>38.3507443042297</v>
      </c>
      <c r="S18" s="46">
        <f>VLOOKUP(I18, '[1]Lapse Rates'!$A$4:$F$24, 3)</f>
        <v>1.1365788999999999E-3</v>
      </c>
      <c r="T18" s="56">
        <f t="shared" si="25"/>
        <v>0.7597577033376508</v>
      </c>
      <c r="U18" s="33">
        <f t="shared" si="26"/>
        <v>2.913727341387105E-2</v>
      </c>
      <c r="V18" s="39">
        <f t="shared" si="14"/>
        <v>8.6352457472603343E-4</v>
      </c>
      <c r="W18" s="32">
        <f t="shared" si="27"/>
        <v>0.72975690534905369</v>
      </c>
      <c r="X18" s="31"/>
      <c r="Y18" s="5">
        <f t="shared" si="28"/>
        <v>0</v>
      </c>
      <c r="Z18" s="5">
        <f t="shared" si="29"/>
        <v>4.5754812192333008</v>
      </c>
      <c r="AA18" s="5">
        <f t="shared" si="30"/>
        <v>0</v>
      </c>
      <c r="AB18" s="5">
        <f t="shared" si="31"/>
        <v>4.3948077135145525</v>
      </c>
      <c r="AC18" s="32"/>
      <c r="AD18" s="5">
        <f t="shared" si="32"/>
        <v>11384.485314062673</v>
      </c>
      <c r="AE18" s="5">
        <f t="shared" si="33"/>
        <v>-113.84485314062673</v>
      </c>
      <c r="AF18" s="5">
        <f t="shared" si="34"/>
        <v>-1252.293384546894</v>
      </c>
      <c r="AG18" s="5">
        <f t="shared" si="35"/>
        <v>-17547.31103076215</v>
      </c>
      <c r="AH18" s="5">
        <f t="shared" si="36"/>
        <v>-7528.963954386998</v>
      </c>
      <c r="AI18" s="42">
        <f t="shared" si="37"/>
        <v>0</v>
      </c>
      <c r="AJ18" s="42">
        <f t="shared" si="38"/>
        <v>1106.0986839240595</v>
      </c>
      <c r="AK18" s="42">
        <f t="shared" si="39"/>
        <v>-6422.8652704629385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15600.380387791332</v>
      </c>
      <c r="K19" s="11">
        <f t="shared" si="18"/>
        <v>156.00380387791333</v>
      </c>
      <c r="L19" s="24">
        <f t="shared" si="19"/>
        <v>1716.0418426570466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Interventions)'!$B$10:$O$129, 4)</f>
        <v>43.38815752046812</v>
      </c>
      <c r="S19" s="46">
        <f>VLOOKUP(I19, '[1]Lapse Rates'!$A$4:$F$24, 3)</f>
        <v>1.0075606E-3</v>
      </c>
      <c r="T19" s="56">
        <f t="shared" si="25"/>
        <v>0.72975690534905369</v>
      </c>
      <c r="U19" s="33">
        <f t="shared" si="26"/>
        <v>3.1662807560934085E-2</v>
      </c>
      <c r="V19" s="39">
        <f t="shared" si="14"/>
        <v>7.3527430540763577E-4</v>
      </c>
      <c r="W19" s="32">
        <f t="shared" si="27"/>
        <v>0.69735882348271194</v>
      </c>
      <c r="X19" s="31"/>
      <c r="Y19" s="5">
        <f t="shared" si="28"/>
        <v>0</v>
      </c>
      <c r="Z19" s="5">
        <f t="shared" si="29"/>
        <v>4.3948077135145525</v>
      </c>
      <c r="AA19" s="5">
        <f t="shared" si="30"/>
        <v>0</v>
      </c>
      <c r="AB19" s="5">
        <f t="shared" si="31"/>
        <v>4.1996970690717008</v>
      </c>
      <c r="AC19" s="32"/>
      <c r="AD19" s="5">
        <f t="shared" si="32"/>
        <v>10879.062913112937</v>
      </c>
      <c r="AE19" s="5">
        <f t="shared" si="33"/>
        <v>-108.79062913112938</v>
      </c>
      <c r="AF19" s="5">
        <f t="shared" si="34"/>
        <v>-1196.6969204424231</v>
      </c>
      <c r="AG19" s="5">
        <f t="shared" si="35"/>
        <v>-19068.260934613772</v>
      </c>
      <c r="AH19" s="5">
        <f t="shared" si="36"/>
        <v>-9494.6855710743876</v>
      </c>
      <c r="AI19" s="42">
        <f t="shared" si="37"/>
        <v>0</v>
      </c>
      <c r="AJ19" s="42">
        <f t="shared" si="38"/>
        <v>1056.9948416953112</v>
      </c>
      <c r="AK19" s="42">
        <f t="shared" si="39"/>
        <v>-8437.6907293790755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15600.380387791332</v>
      </c>
      <c r="K20" s="11">
        <f t="shared" si="18"/>
        <v>156.00380387791333</v>
      </c>
      <c r="L20" s="24">
        <f t="shared" si="19"/>
        <v>1716.0418426570466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Interventions)'!$B$10:$O$129, 4)</f>
        <v>48.916406757983296</v>
      </c>
      <c r="S20" s="46">
        <f>VLOOKUP(I20, '[1]Lapse Rates'!$A$4:$F$24, 3)</f>
        <v>8.9731130000000002E-4</v>
      </c>
      <c r="T20" s="56">
        <f t="shared" si="25"/>
        <v>0.69735882348271194</v>
      </c>
      <c r="U20" s="33">
        <f t="shared" si="26"/>
        <v>3.4112287865749012E-2</v>
      </c>
      <c r="V20" s="39">
        <f t="shared" si="14"/>
        <v>6.2574795246574284E-4</v>
      </c>
      <c r="W20" s="32">
        <f t="shared" si="27"/>
        <v>0.66262078766449717</v>
      </c>
      <c r="X20" s="31"/>
      <c r="Y20" s="5">
        <f t="shared" si="28"/>
        <v>0</v>
      </c>
      <c r="Z20" s="5">
        <f t="shared" si="29"/>
        <v>4.1996970690717008</v>
      </c>
      <c r="AA20" s="5">
        <f t="shared" si="30"/>
        <v>0</v>
      </c>
      <c r="AB20" s="5">
        <f t="shared" si="31"/>
        <v>3.9904945433440244</v>
      </c>
      <c r="AC20" s="32"/>
      <c r="AD20" s="5">
        <f t="shared" si="32"/>
        <v>10337.136340424066</v>
      </c>
      <c r="AE20" s="5">
        <f t="shared" si="33"/>
        <v>-103.37136340424067</v>
      </c>
      <c r="AF20" s="5">
        <f t="shared" si="34"/>
        <v>-1137.0849974466473</v>
      </c>
      <c r="AG20" s="5">
        <f t="shared" si="35"/>
        <v>-20543.409009102161</v>
      </c>
      <c r="AH20" s="5">
        <f>SUM(AD20:AG20)</f>
        <v>-11446.729029528984</v>
      </c>
      <c r="AI20" s="42">
        <f t="shared" si="37"/>
        <v>0</v>
      </c>
      <c r="AJ20" s="42">
        <f t="shared" si="38"/>
        <v>1004.3443345281208</v>
      </c>
      <c r="AK20" s="42">
        <f t="shared" si="39"/>
        <v>-10442.384695000863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15600.380387791332</v>
      </c>
      <c r="K21" s="11">
        <f t="shared" si="18"/>
        <v>156.00380387791333</v>
      </c>
      <c r="L21" s="24">
        <f t="shared" si="19"/>
        <v>1716.0418426570466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Interventions)'!$B$10:$O$129, 4)</f>
        <v>55.024113343909491</v>
      </c>
      <c r="S21" s="46">
        <f>VLOOKUP(I21, '[1]Lapse Rates'!$A$4:$F$24, 3)</f>
        <v>7.4594940000000001E-4</v>
      </c>
      <c r="T21" s="56">
        <f t="shared" si="25"/>
        <v>0.66262078766449717</v>
      </c>
      <c r="U21" s="33">
        <f t="shared" si="26"/>
        <v>3.6460121324481877E-2</v>
      </c>
      <c r="V21" s="39">
        <f t="shared" si="14"/>
        <v>4.942815789858591E-4</v>
      </c>
      <c r="W21" s="32">
        <f t="shared" si="27"/>
        <v>0.62566638476102943</v>
      </c>
      <c r="X21" s="31"/>
      <c r="Y21" s="5">
        <f t="shared" si="28"/>
        <v>0</v>
      </c>
      <c r="Z21" s="5">
        <f t="shared" si="29"/>
        <v>3.9904945433440244</v>
      </c>
      <c r="AA21" s="5">
        <f t="shared" si="30"/>
        <v>0</v>
      </c>
      <c r="AB21" s="5">
        <f t="shared" si="31"/>
        <v>3.7679444122824997</v>
      </c>
      <c r="AC21" s="32"/>
      <c r="AD21" s="5">
        <f t="shared" si="32"/>
        <v>9760.6335981262691</v>
      </c>
      <c r="AE21" s="5">
        <f t="shared" si="33"/>
        <v>-97.606335981262689</v>
      </c>
      <c r="AF21" s="5">
        <f t="shared" si="34"/>
        <v>-1073.6696957938896</v>
      </c>
      <c r="AG21" s="5">
        <f t="shared" si="35"/>
        <v>-21957.342405121395</v>
      </c>
      <c r="AH21" s="5">
        <f t="shared" si="36"/>
        <v>-13367.984838770279</v>
      </c>
      <c r="AI21" s="42">
        <f t="shared" si="37"/>
        <v>0</v>
      </c>
      <c r="AJ21" s="42">
        <f t="shared" si="38"/>
        <v>948.33444193112723</v>
      </c>
      <c r="AK21" s="42">
        <f t="shared" si="39"/>
        <v>-12419.650396839152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15600.380387791332</v>
      </c>
      <c r="K22" s="11">
        <f t="shared" si="18"/>
        <v>156.00380387791333</v>
      </c>
      <c r="L22" s="24">
        <f t="shared" si="19"/>
        <v>1716.0418426570466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Interventions)'!$B$10:$O$129, 4)</f>
        <v>61.924070331092125</v>
      </c>
      <c r="S22" s="46">
        <f>VLOOKUP(I22, '[1]Lapse Rates'!$A$4:$F$24, 3)</f>
        <v>5.9837330000000002E-4</v>
      </c>
      <c r="T22" s="56">
        <f t="shared" si="25"/>
        <v>0.62566638476102943</v>
      </c>
      <c r="U22" s="33">
        <f t="shared" si="26"/>
        <v>3.8743809213742132E-2</v>
      </c>
      <c r="V22" s="39">
        <f t="shared" si="14"/>
        <v>3.7438205934852689E-4</v>
      </c>
      <c r="W22" s="32">
        <f t="shared" si="27"/>
        <v>0.58654819348793874</v>
      </c>
      <c r="X22" s="31"/>
      <c r="Y22" s="5">
        <f t="shared" si="28"/>
        <v>0</v>
      </c>
      <c r="Z22" s="5">
        <f t="shared" si="29"/>
        <v>3.7679444122824997</v>
      </c>
      <c r="AA22" s="5">
        <f t="shared" si="30"/>
        <v>0</v>
      </c>
      <c r="AB22" s="5">
        <f t="shared" si="31"/>
        <v>3.5323633201604787</v>
      </c>
      <c r="AC22" s="32"/>
      <c r="AD22" s="5">
        <f t="shared" si="32"/>
        <v>9150.3749341836756</v>
      </c>
      <c r="AE22" s="5">
        <f t="shared" si="33"/>
        <v>-91.503749341836752</v>
      </c>
      <c r="AF22" s="5">
        <f t="shared" si="34"/>
        <v>-1006.5412427602042</v>
      </c>
      <c r="AG22" s="5">
        <f t="shared" si="35"/>
        <v>-23332.645478982711</v>
      </c>
      <c r="AH22" s="5">
        <f t="shared" si="36"/>
        <v>-15280.315536901076</v>
      </c>
      <c r="AI22" s="42">
        <f t="shared" si="37"/>
        <v>0</v>
      </c>
      <c r="AJ22" s="42">
        <f t="shared" si="38"/>
        <v>889.04489857982935</v>
      </c>
      <c r="AK22" s="42">
        <f t="shared" si="39"/>
        <v>-14391.270638321246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15600.380387791332</v>
      </c>
      <c r="K23" s="11">
        <f t="shared" si="18"/>
        <v>156.00380387791333</v>
      </c>
      <c r="L23" s="24">
        <f t="shared" si="19"/>
        <v>1716.0418426570466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Interventions)'!$B$10:$O$129, 4)</f>
        <v>69.709766761741847</v>
      </c>
      <c r="S23" s="46">
        <f>VLOOKUP(I23, '[1]Lapse Rates'!$A$4:$F$24, 3)</f>
        <v>4.66450453E-2</v>
      </c>
      <c r="T23" s="56">
        <f t="shared" si="25"/>
        <v>0.58654819348793874</v>
      </c>
      <c r="U23" s="33">
        <f t="shared" si="26"/>
        <v>4.0888137762565238E-2</v>
      </c>
      <c r="V23" s="39">
        <f t="shared" si="14"/>
        <v>2.7359567055878067E-2</v>
      </c>
      <c r="W23" s="32">
        <f t="shared" si="27"/>
        <v>0.51830048866949541</v>
      </c>
      <c r="X23" s="31"/>
      <c r="Y23" s="5">
        <f t="shared" si="28"/>
        <v>0</v>
      </c>
      <c r="Z23" s="5">
        <f t="shared" si="29"/>
        <v>3.5323633201604787</v>
      </c>
      <c r="AA23" s="5">
        <f t="shared" si="30"/>
        <v>0</v>
      </c>
      <c r="AB23" s="5">
        <f t="shared" si="31"/>
        <v>3.1213558499094156</v>
      </c>
      <c r="AC23" s="32"/>
      <c r="AD23" s="5">
        <f t="shared" si="32"/>
        <v>8085.68477842226</v>
      </c>
      <c r="AE23" s="5">
        <f t="shared" si="33"/>
        <v>-80.856847784222595</v>
      </c>
      <c r="AF23" s="5">
        <f t="shared" si="34"/>
        <v>-889.42532562644863</v>
      </c>
      <c r="AG23" s="5">
        <f t="shared" si="35"/>
        <v>-24624.022316611899</v>
      </c>
      <c r="AH23" s="5">
        <f>SUM(AD23:AG23)</f>
        <v>-17508.61971160031</v>
      </c>
      <c r="AI23" s="42">
        <f t="shared" si="37"/>
        <v>0</v>
      </c>
      <c r="AJ23" s="42">
        <f t="shared" si="38"/>
        <v>785.62014483729922</v>
      </c>
      <c r="AK23" s="42">
        <f t="shared" si="39"/>
        <v>-16722.99956676301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15600.380387791332</v>
      </c>
      <c r="K24" s="11">
        <f t="shared" si="18"/>
        <v>156.00380387791333</v>
      </c>
      <c r="L24" s="24">
        <f t="shared" si="19"/>
        <v>1716.0418426570466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Interventions)'!$B$10:$O$129, 4)</f>
        <v>78.526035780197702</v>
      </c>
      <c r="S24" s="46">
        <f>VLOOKUP(I24, '[1]Lapse Rates'!$A$4:$F$24, 3)</f>
        <v>0</v>
      </c>
      <c r="T24" s="56">
        <f t="shared" si="25"/>
        <v>0.51830048866949541</v>
      </c>
      <c r="U24" s="33">
        <f t="shared" si="26"/>
        <v>4.0700082718154756E-2</v>
      </c>
      <c r="V24" s="39">
        <f t="shared" si="14"/>
        <v>0</v>
      </c>
      <c r="W24" s="32">
        <f t="shared" si="27"/>
        <v>0.47760040595134068</v>
      </c>
      <c r="X24" s="31"/>
      <c r="Y24" s="5">
        <f t="shared" si="28"/>
        <v>0</v>
      </c>
      <c r="Z24" s="5">
        <f t="shared" si="29"/>
        <v>3.1213558499094156</v>
      </c>
      <c r="AA24" s="5">
        <f t="shared" si="30"/>
        <v>0</v>
      </c>
      <c r="AB24" s="5">
        <f t="shared" si="31"/>
        <v>2.8762481487566993</v>
      </c>
      <c r="AC24" s="32"/>
      <c r="AD24" s="5">
        <f t="shared" si="32"/>
        <v>7450.7480062044742</v>
      </c>
      <c r="AE24" s="5">
        <f t="shared" si="33"/>
        <v>-74.507480062044735</v>
      </c>
      <c r="AF24" s="5">
        <f t="shared" si="34"/>
        <v>-819.58228068249218</v>
      </c>
      <c r="AG24" s="5">
        <f t="shared" si="35"/>
        <v>-24510.770115271622</v>
      </c>
      <c r="AH24" s="5">
        <f t="shared" si="36"/>
        <v>-17954.111869811684</v>
      </c>
      <c r="AI24" s="42">
        <f t="shared" si="37"/>
        <v>0</v>
      </c>
      <c r="AJ24" s="42">
        <f t="shared" si="38"/>
        <v>723.91540062344848</v>
      </c>
      <c r="AK24" s="42">
        <f t="shared" si="39"/>
        <v>-17230.196469188235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262653.41607469041</v>
      </c>
      <c r="AE27" s="21">
        <f t="shared" ref="AE27:AJ27" si="40">SUM(AE4:AE24)</f>
        <v>-8556.6736711895355</v>
      </c>
      <c r="AF27" s="21">
        <f t="shared" si="40"/>
        <v>-27665.789931093826</v>
      </c>
      <c r="AG27" s="21">
        <f t="shared" si="40"/>
        <v>-279660.38556631882</v>
      </c>
      <c r="AH27" s="21">
        <f>SUM(AH4:AH24)</f>
        <v>-53229.433093911837</v>
      </c>
      <c r="AI27" s="21">
        <f t="shared" si="40"/>
        <v>0</v>
      </c>
      <c r="AJ27" s="21">
        <f t="shared" si="40"/>
        <v>24018.316569184655</v>
      </c>
      <c r="AK27" s="21">
        <f>SUM(AK4:AK24)</f>
        <v>-29211.116524727189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131810.94889300247</v>
      </c>
      <c r="AE29" s="21">
        <f t="shared" ref="AE29:AK29" si="41">AE4+NPV($D$6,AE5:AE24)</f>
        <v>-7262.0075525846478</v>
      </c>
      <c r="AF29" s="21">
        <f t="shared" si="41"/>
        <v>-13424.46262644005</v>
      </c>
      <c r="AG29" s="21">
        <f t="shared" si="41"/>
        <v>-93862.108434053196</v>
      </c>
      <c r="AH29" s="21">
        <f>AH4+NPV($D$6,AH5:AH24)</f>
        <v>17262.370279924591</v>
      </c>
      <c r="AI29" s="21">
        <f t="shared" si="41"/>
        <v>0</v>
      </c>
      <c r="AJ29" s="21">
        <f t="shared" si="41"/>
        <v>11304.518962883523</v>
      </c>
      <c r="AK29" s="21">
        <f t="shared" si="41"/>
        <v>28566.88924280812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5.64%:</v>
      </c>
      <c r="AD31" s="21">
        <f>AD4+NPV($D$7,AD5:AD24)</f>
        <v>169693.40958566536</v>
      </c>
      <c r="AE31" s="21">
        <f t="shared" ref="AE31:AJ31" si="42">AE4+NPV($D$7,AE5:AE24)</f>
        <v>-7635.2994759393523</v>
      </c>
      <c r="AF31" s="21">
        <f t="shared" si="42"/>
        <v>-17530.67378334179</v>
      </c>
      <c r="AG31" s="21">
        <f t="shared" si="42"/>
        <v>-142543.75074758171</v>
      </c>
      <c r="AH31" s="21">
        <f t="shared" si="42"/>
        <v>1983.6855788024823</v>
      </c>
      <c r="AI31" s="21">
        <f t="shared" si="42"/>
        <v>0</v>
      </c>
      <c r="AJ31" s="21">
        <f t="shared" si="42"/>
        <v>14985.656164858736</v>
      </c>
      <c r="AK31" s="21">
        <f>AK4+NPV($D$7,AK5:AK24)</f>
        <v>16969.341743661236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16178.211791906091</v>
      </c>
    </row>
    <row r="37" spans="1:39" x14ac:dyDescent="0.15">
      <c r="G37" s="49" t="s">
        <v>57</v>
      </c>
      <c r="I37" s="1">
        <v>0</v>
      </c>
      <c r="J37" s="11">
        <f>H$36</f>
        <v>16178.211791906091</v>
      </c>
      <c r="K37" s="11">
        <f>J37*$C$10</f>
        <v>6471.2847167624368</v>
      </c>
      <c r="L37" s="24">
        <f>$C$46</f>
        <v>2264.9496508668531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44">O37*W37</f>
        <v>0</v>
      </c>
      <c r="AB37" s="5">
        <f>P37*W37</f>
        <v>6.0222899999999999</v>
      </c>
      <c r="AC37" s="32"/>
      <c r="AD37" s="5">
        <f>$W37*J37</f>
        <v>16178.211791906091</v>
      </c>
      <c r="AE37" s="5">
        <f>-$W37*K37</f>
        <v>-6471.2847167624368</v>
      </c>
      <c r="AF37" s="5">
        <f>-$W37*L37</f>
        <v>-2264.9496508668531</v>
      </c>
      <c r="AG37" s="5"/>
      <c r="AH37" s="5">
        <f>SUM(AD37:AG37)</f>
        <v>7441.9774242768017</v>
      </c>
      <c r="AI37" s="42">
        <f>Y37-AA37</f>
        <v>0</v>
      </c>
      <c r="AJ37" s="42"/>
      <c r="AK37" s="42">
        <f>SUM(AH37:AJ37)</f>
        <v>7441.9774242768017</v>
      </c>
      <c r="AL37" s="6" t="s">
        <v>39</v>
      </c>
      <c r="AM37" s="36">
        <f>AK64</f>
        <v>17579.191890742622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5">H$36</f>
        <v>16178.211791906091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6">M38*N38/1000</f>
        <v>0</v>
      </c>
      <c r="P38" s="35">
        <f t="shared" ref="P38:P39" si="47">$H$14*M38/1000</f>
        <v>6.0222899999999999</v>
      </c>
      <c r="Q38">
        <f>Q5</f>
        <v>65</v>
      </c>
      <c r="R38" s="84">
        <f>1000*VLOOKUP(Q38, '[1]Mortality (No Interventions)'!$B$10:$O$129,7)</f>
        <v>9.7922205619664631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9.7922205619664637E-3</v>
      </c>
      <c r="V38" s="39">
        <f>MIN(S38*T38,T38-U38)</f>
        <v>2.6703721500000001E-3</v>
      </c>
      <c r="W38" s="32">
        <f>T38-SUM(U38:V38)</f>
        <v>0.98753740728803352</v>
      </c>
      <c r="X38" s="32"/>
      <c r="Y38" s="5">
        <f>AA37</f>
        <v>0</v>
      </c>
      <c r="Z38" s="5">
        <f>AB37</f>
        <v>6.0222899999999999</v>
      </c>
      <c r="AA38" s="5">
        <f t="shared" si="44"/>
        <v>0</v>
      </c>
      <c r="AB38" s="5">
        <f t="shared" ref="AB38:AB57" si="48">P38*W38</f>
        <v>5.9472366525366516</v>
      </c>
      <c r="AC38" s="32"/>
      <c r="AD38" s="5">
        <f t="shared" ref="AD38:AD40" si="49">$W38*J38</f>
        <v>15976.589327535632</v>
      </c>
      <c r="AE38" s="5">
        <f t="shared" ref="AE38:AE57" si="50">-$W38*K38</f>
        <v>0</v>
      </c>
      <c r="AF38" s="5">
        <f t="shared" ref="AF38:AF39" si="51">-$W38*L38</f>
        <v>0</v>
      </c>
      <c r="AG38" s="5">
        <f>-U38*M38</f>
        <v>-5897.1591968125012</v>
      </c>
      <c r="AH38" s="5">
        <f t="shared" ref="AH38:AH46" si="52">SUM(AD38:AG38)</f>
        <v>10079.430130723131</v>
      </c>
      <c r="AI38" s="42">
        <f>-M38*$W37*(N38-N37)/1000</f>
        <v>0</v>
      </c>
      <c r="AJ38" s="42">
        <f>$D$6*SUM(Y38:Z38,AD38:AE38)</f>
        <v>1567.8941996802457</v>
      </c>
      <c r="AK38" s="42">
        <f t="shared" ref="AK38" si="53">SUM(AH38:AJ38)</f>
        <v>11647.324330403377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4">I38+1</f>
        <v>2</v>
      </c>
      <c r="J39" s="11">
        <f t="shared" si="45"/>
        <v>16178.211791906091</v>
      </c>
      <c r="K39" s="11">
        <f t="shared" ref="K39:K57" si="55">J39*$C$11</f>
        <v>161.78211791906091</v>
      </c>
      <c r="L39" s="24">
        <f>$C$47</f>
        <v>1779.6032971096699</v>
      </c>
      <c r="M39" s="11">
        <f t="shared" si="43"/>
        <v>602229</v>
      </c>
      <c r="N39" s="28">
        <f t="shared" ref="N39:N57" si="56">$N$37</f>
        <v>0</v>
      </c>
      <c r="O39" s="35">
        <f t="shared" si="46"/>
        <v>0</v>
      </c>
      <c r="P39" s="35">
        <f t="shared" si="47"/>
        <v>6.0222899999999999</v>
      </c>
      <c r="Q39">
        <f t="shared" ref="Q39:Q57" si="57">Q6</f>
        <v>66</v>
      </c>
      <c r="R39" s="45">
        <f>1000*VLOOKUP(Q39, '[1]Mortality (No Interventions)'!$B$10:$O$129,7)</f>
        <v>10.793305218116911</v>
      </c>
      <c r="S39" s="46">
        <f>VLOOKUP(I39, '[1]Lapse Rates'!$A$4:$F$24, 4)</f>
        <v>2.4152155999999998E-3</v>
      </c>
      <c r="T39" s="33">
        <f t="shared" ref="T39:T41" si="58">W38</f>
        <v>0.98753740728803352</v>
      </c>
      <c r="U39" s="33">
        <f>T39*R39/1000</f>
        <v>1.0658792651167578E-2</v>
      </c>
      <c r="V39" s="39">
        <f t="shared" ref="V39:V57" si="59">MIN(S39*T39,T39-U39)</f>
        <v>2.3851157516656123E-3</v>
      </c>
      <c r="W39" s="32">
        <f>T39-SUM(U39:V39)</f>
        <v>0.97449349888520032</v>
      </c>
      <c r="X39" s="32"/>
      <c r="Y39" s="5">
        <f t="shared" ref="Y39:Y40" si="60">AA38</f>
        <v>0</v>
      </c>
      <c r="Z39" s="5">
        <f t="shared" ref="Z39:Z57" si="61">AB38</f>
        <v>5.9472366525366516</v>
      </c>
      <c r="AA39" s="5">
        <f>O39*W39</f>
        <v>0</v>
      </c>
      <c r="AB39" s="5">
        <f t="shared" si="48"/>
        <v>5.8686824534013526</v>
      </c>
      <c r="AC39" s="32"/>
      <c r="AD39" s="5">
        <f t="shared" si="49"/>
        <v>15765.562214800373</v>
      </c>
      <c r="AE39" s="5">
        <f t="shared" si="50"/>
        <v>-157.65562214800372</v>
      </c>
      <c r="AF39" s="5">
        <f t="shared" si="51"/>
        <v>-1734.2118436280409</v>
      </c>
      <c r="AG39" s="5">
        <f t="shared" ref="AG39:AG42" si="62">-U39*M39</f>
        <v>-6419.0340395199992</v>
      </c>
      <c r="AH39" s="5">
        <f t="shared" si="52"/>
        <v>7454.6607095043282</v>
      </c>
      <c r="AI39" s="42">
        <f>-M39*($W38*N39-$W37*N38)/1000</f>
        <v>0</v>
      </c>
      <c r="AJ39" s="42">
        <f t="shared" ref="AJ39:AJ40" si="63">$D$6*SUM(Y39:Z39,AD39:AE39)</f>
        <v>1531.7190606548113</v>
      </c>
      <c r="AK39" s="42">
        <f>SUM(AH39:AJ39)</f>
        <v>8986.3797701591393</v>
      </c>
      <c r="AL39" s="48" t="s">
        <v>43</v>
      </c>
      <c r="AM39" s="54">
        <f>AK64/AD64</f>
        <v>0.10000000374737938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4"/>
        <v>3</v>
      </c>
      <c r="J40" s="11">
        <f t="shared" si="45"/>
        <v>16178.211791906091</v>
      </c>
      <c r="K40" s="11">
        <f t="shared" si="55"/>
        <v>161.78211791906091</v>
      </c>
      <c r="L40" s="24">
        <f t="shared" ref="L40:L57" si="64">$C$47</f>
        <v>1779.6032971096699</v>
      </c>
      <c r="M40" s="11">
        <f t="shared" si="43"/>
        <v>602229</v>
      </c>
      <c r="N40" s="28">
        <f t="shared" si="56"/>
        <v>0</v>
      </c>
      <c r="O40" s="35">
        <f t="shared" si="46"/>
        <v>0</v>
      </c>
      <c r="P40" s="35">
        <f>$H$14*M40/1000</f>
        <v>6.0222899999999999</v>
      </c>
      <c r="Q40">
        <f t="shared" si="57"/>
        <v>67</v>
      </c>
      <c r="R40" s="45">
        <f>1000*VLOOKUP(Q40, '[1]Mortality (No Interventions)'!$B$10:$O$129,7)</f>
        <v>11.86720074408599</v>
      </c>
      <c r="S40" s="46">
        <f>VLOOKUP(I40, '[1]Lapse Rates'!$A$4:$F$24, 4)</f>
        <v>2.3963082999999999E-3</v>
      </c>
      <c r="T40" s="33">
        <f t="shared" si="58"/>
        <v>0.97449349888520032</v>
      </c>
      <c r="U40" s="33">
        <f t="shared" ref="U40:U57" si="65">T40*R40/1000</f>
        <v>1.1564509975077408E-2</v>
      </c>
      <c r="V40" s="39">
        <f t="shared" si="59"/>
        <v>2.3351868596746461E-3</v>
      </c>
      <c r="W40" s="32">
        <f t="shared" ref="W40:W57" si="66">T40-SUM(U40:V40)</f>
        <v>0.96059380205044831</v>
      </c>
      <c r="X40" s="32"/>
      <c r="Y40" s="5">
        <f t="shared" si="60"/>
        <v>0</v>
      </c>
      <c r="Z40" s="5">
        <f t="shared" si="61"/>
        <v>5.8686824534013526</v>
      </c>
      <c r="AA40" s="5">
        <f t="shared" ref="AA40:AA57" si="67">O40*W40</f>
        <v>0</v>
      </c>
      <c r="AB40" s="5">
        <f t="shared" si="48"/>
        <v>5.7849744481503942</v>
      </c>
      <c r="AC40" s="32"/>
      <c r="AD40" s="5">
        <f t="shared" si="49"/>
        <v>15540.689975564468</v>
      </c>
      <c r="AE40" s="5">
        <f t="shared" si="50"/>
        <v>-155.40689975564467</v>
      </c>
      <c r="AF40" s="5">
        <f>-$W40*L40</f>
        <v>-1709.4758973120915</v>
      </c>
      <c r="AG40" s="5">
        <f t="shared" si="62"/>
        <v>-6964.4832777808924</v>
      </c>
      <c r="AH40" s="5">
        <f t="shared" si="52"/>
        <v>6711.32390071584</v>
      </c>
      <c r="AI40" s="42">
        <f>-M40*($W39*N40-$W38*N39)/1000</f>
        <v>0</v>
      </c>
      <c r="AJ40" s="42">
        <f t="shared" si="63"/>
        <v>1509.8719874855244</v>
      </c>
      <c r="AK40" s="42">
        <f t="shared" ref="AK40:AK47" si="68">SUM(AH40:AJ40)</f>
        <v>8221.1958882013641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4"/>
        <v>4</v>
      </c>
      <c r="J41" s="11">
        <f t="shared" si="45"/>
        <v>16178.211791906091</v>
      </c>
      <c r="K41" s="11">
        <f t="shared" si="55"/>
        <v>161.78211791906091</v>
      </c>
      <c r="L41" s="24">
        <f t="shared" si="64"/>
        <v>1779.6032971096699</v>
      </c>
      <c r="M41" s="11">
        <f t="shared" si="43"/>
        <v>602229</v>
      </c>
      <c r="N41" s="28">
        <f t="shared" si="56"/>
        <v>0</v>
      </c>
      <c r="O41" s="35">
        <f t="shared" si="46"/>
        <v>0</v>
      </c>
      <c r="P41" s="35">
        <f t="shared" ref="P41:P57" si="69">$H$14*M41/1000</f>
        <v>6.0222899999999999</v>
      </c>
      <c r="Q41">
        <f t="shared" si="57"/>
        <v>68</v>
      </c>
      <c r="R41" s="45">
        <f>1000*VLOOKUP(Q41, '[1]Mortality (No Interventions)'!$B$10:$O$129,7)</f>
        <v>13.014805570691584</v>
      </c>
      <c r="S41" s="46">
        <f>VLOOKUP(I41, '[1]Lapse Rates'!$A$4:$F$24, 4)</f>
        <v>2.1941491999999999E-3</v>
      </c>
      <c r="T41" s="33">
        <f t="shared" si="58"/>
        <v>0.96059380205044831</v>
      </c>
      <c r="U41" s="33">
        <f t="shared" si="65"/>
        <v>1.2501941566097984E-2</v>
      </c>
      <c r="V41" s="39">
        <f t="shared" si="59"/>
        <v>2.1076861222939494E-3</v>
      </c>
      <c r="W41" s="32">
        <f t="shared" si="66"/>
        <v>0.9459841743620564</v>
      </c>
      <c r="X41" s="32"/>
      <c r="Y41" s="5">
        <f>AA40</f>
        <v>0</v>
      </c>
      <c r="Z41" s="5">
        <f t="shared" si="61"/>
        <v>5.7849744481503942</v>
      </c>
      <c r="AA41" s="5">
        <f t="shared" si="67"/>
        <v>0</v>
      </c>
      <c r="AB41" s="5">
        <f t="shared" si="48"/>
        <v>5.6969910334188683</v>
      </c>
      <c r="AC41" s="32"/>
      <c r="AD41" s="5">
        <f>$W41*J41</f>
        <v>15304.332324620769</v>
      </c>
      <c r="AE41" s="5">
        <f t="shared" si="50"/>
        <v>-153.04332324620768</v>
      </c>
      <c r="AF41" s="5">
        <f t="shared" ref="AF41:AF57" si="70">-$W41*L41</f>
        <v>-1683.4765557082844</v>
      </c>
      <c r="AG41" s="5">
        <f t="shared" si="62"/>
        <v>-7529.0317674096223</v>
      </c>
      <c r="AH41" s="5">
        <f t="shared" si="52"/>
        <v>5938.7806782566549</v>
      </c>
      <c r="AI41" s="42">
        <f t="shared" ref="AI41:AI57" si="71">-M41*($W40*N41-$W39*N40)/1000</f>
        <v>0</v>
      </c>
      <c r="AJ41" s="42">
        <f>$D$6*SUM(Y41:Z41,AD41:AE41)</f>
        <v>1486.9089570282081</v>
      </c>
      <c r="AK41" s="42">
        <f t="shared" si="68"/>
        <v>7425.6896352848635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4"/>
        <v>5</v>
      </c>
      <c r="J42" s="11">
        <f t="shared" si="45"/>
        <v>16178.211791906091</v>
      </c>
      <c r="K42" s="11">
        <f t="shared" si="55"/>
        <v>161.78211791906091</v>
      </c>
      <c r="L42" s="24">
        <f t="shared" si="64"/>
        <v>1779.6032971096699</v>
      </c>
      <c r="M42" s="11">
        <f t="shared" si="43"/>
        <v>602229</v>
      </c>
      <c r="N42" s="28">
        <f t="shared" si="56"/>
        <v>0</v>
      </c>
      <c r="O42" s="35">
        <f t="shared" si="46"/>
        <v>0</v>
      </c>
      <c r="P42" s="35">
        <f t="shared" si="69"/>
        <v>6.0222899999999999</v>
      </c>
      <c r="Q42">
        <f t="shared" si="57"/>
        <v>69</v>
      </c>
      <c r="R42" s="45">
        <f>1000*VLOOKUP(Q42, '[1]Mortality (No Interventions)'!$B$10:$O$129,7)</f>
        <v>14.309594770435924</v>
      </c>
      <c r="S42" s="46">
        <f>VLOOKUP(I42, '[1]Lapse Rates'!$A$4:$F$24, 4)</f>
        <v>1.9313649E-3</v>
      </c>
      <c r="T42" s="33">
        <f>W41</f>
        <v>0.9459841743620564</v>
      </c>
      <c r="U42" s="33">
        <f t="shared" si="65"/>
        <v>1.3536650194366426E-2</v>
      </c>
      <c r="V42" s="39">
        <f t="shared" si="59"/>
        <v>1.8270406303183555E-3</v>
      </c>
      <c r="W42" s="32">
        <f t="shared" si="66"/>
        <v>0.93062048353737159</v>
      </c>
      <c r="X42" s="32"/>
      <c r="Y42" s="5">
        <f t="shared" ref="Y42:Y57" si="72">AA41</f>
        <v>0</v>
      </c>
      <c r="Z42" s="5">
        <f t="shared" si="61"/>
        <v>5.6969910334188683</v>
      </c>
      <c r="AA42" s="5">
        <f t="shared" si="67"/>
        <v>0</v>
      </c>
      <c r="AB42" s="5">
        <f t="shared" si="48"/>
        <v>5.6044664318022779</v>
      </c>
      <c r="AC42" s="32"/>
      <c r="AD42" s="5">
        <f t="shared" ref="AD42:AD57" si="73">$W42*J42</f>
        <v>15055.775280553653</v>
      </c>
      <c r="AE42" s="5">
        <f t="shared" si="50"/>
        <v>-150.55775280553652</v>
      </c>
      <c r="AF42" s="5">
        <f t="shared" si="70"/>
        <v>-1656.1352808609017</v>
      </c>
      <c r="AG42" s="5">
        <f t="shared" si="62"/>
        <v>-8152.1633099030987</v>
      </c>
      <c r="AH42" s="5">
        <f t="shared" si="52"/>
        <v>5096.9189369841151</v>
      </c>
      <c r="AI42" s="42">
        <f t="shared" si="71"/>
        <v>0</v>
      </c>
      <c r="AJ42" s="42">
        <f t="shared" ref="AJ42:AJ57" si="74">$D$6*SUM(Y42:Z42,AD42:AE42)</f>
        <v>1462.7607142924687</v>
      </c>
      <c r="AK42" s="42">
        <f t="shared" si="68"/>
        <v>6559.6796512765841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4"/>
        <v>6</v>
      </c>
      <c r="J43" s="11">
        <f t="shared" si="45"/>
        <v>16178.211791906091</v>
      </c>
      <c r="K43" s="11">
        <f t="shared" si="55"/>
        <v>161.78211791906091</v>
      </c>
      <c r="L43" s="24">
        <f t="shared" si="64"/>
        <v>1779.6032971096699</v>
      </c>
      <c r="M43" s="11">
        <f t="shared" si="43"/>
        <v>602229</v>
      </c>
      <c r="N43" s="28">
        <f t="shared" si="56"/>
        <v>0</v>
      </c>
      <c r="O43" s="35">
        <f t="shared" si="46"/>
        <v>0</v>
      </c>
      <c r="P43" s="35">
        <f t="shared" si="69"/>
        <v>6.0222899999999999</v>
      </c>
      <c r="Q43">
        <f t="shared" si="57"/>
        <v>70</v>
      </c>
      <c r="R43" s="45">
        <f>1000*VLOOKUP(Q43, '[1]Mortality (No Interventions)'!$B$10:$O$129,7)</f>
        <v>15.77285669926334</v>
      </c>
      <c r="S43" s="46">
        <f>VLOOKUP(I43, '[1]Lapse Rates'!$A$4:$F$24, 4)</f>
        <v>1.9726812000000001E-3</v>
      </c>
      <c r="T43" s="33">
        <f t="shared" ref="T43:T57" si="75">W42</f>
        <v>0.93062048353737159</v>
      </c>
      <c r="U43" s="33">
        <f t="shared" si="65"/>
        <v>1.467854352823412E-2</v>
      </c>
      <c r="V43" s="39">
        <f t="shared" si="59"/>
        <v>1.8358175322090826E-3</v>
      </c>
      <c r="W43" s="32">
        <f t="shared" si="66"/>
        <v>0.91410612247692835</v>
      </c>
      <c r="X43" s="32"/>
      <c r="Y43" s="5">
        <f t="shared" si="72"/>
        <v>0</v>
      </c>
      <c r="Z43" s="5">
        <f t="shared" si="61"/>
        <v>5.6044664318022779</v>
      </c>
      <c r="AA43" s="5">
        <f t="shared" si="67"/>
        <v>0</v>
      </c>
      <c r="AB43" s="5">
        <f t="shared" si="48"/>
        <v>5.5050121603315807</v>
      </c>
      <c r="AC43" s="32"/>
      <c r="AD43" s="5">
        <f t="shared" si="73"/>
        <v>14788.602449709795</v>
      </c>
      <c r="AE43" s="5">
        <f t="shared" si="50"/>
        <v>-147.88602449709796</v>
      </c>
      <c r="AF43" s="5">
        <f t="shared" si="70"/>
        <v>-1626.7462694680776</v>
      </c>
      <c r="AG43" s="5">
        <f>-U43*M43</f>
        <v>-8839.8445904649052</v>
      </c>
      <c r="AH43" s="5">
        <f t="shared" si="52"/>
        <v>4174.1255652797136</v>
      </c>
      <c r="AI43" s="42">
        <f t="shared" si="71"/>
        <v>0</v>
      </c>
      <c r="AJ43" s="42">
        <f t="shared" si="74"/>
        <v>1436.8040794703254</v>
      </c>
      <c r="AK43" s="42">
        <f t="shared" si="68"/>
        <v>5610.9296447500392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4"/>
        <v>7</v>
      </c>
      <c r="J44" s="11">
        <f t="shared" si="45"/>
        <v>16178.211791906091</v>
      </c>
      <c r="K44" s="11">
        <f t="shared" si="55"/>
        <v>161.78211791906091</v>
      </c>
      <c r="L44" s="24">
        <f t="shared" si="64"/>
        <v>1779.6032971096699</v>
      </c>
      <c r="M44" s="11">
        <f t="shared" si="43"/>
        <v>602229</v>
      </c>
      <c r="N44" s="28">
        <f t="shared" si="56"/>
        <v>0</v>
      </c>
      <c r="O44" s="35">
        <f t="shared" si="46"/>
        <v>0</v>
      </c>
      <c r="P44" s="35">
        <f t="shared" si="69"/>
        <v>6.0222899999999999</v>
      </c>
      <c r="Q44">
        <f t="shared" si="57"/>
        <v>71</v>
      </c>
      <c r="R44" s="45">
        <f>1000*VLOOKUP(Q44, '[1]Mortality (No Interventions)'!$B$10:$O$129,7)</f>
        <v>17.452134420815391</v>
      </c>
      <c r="S44" s="46">
        <f>VLOOKUP(I44, '[1]Lapse Rates'!$A$4:$F$24, 4)</f>
        <v>1.7228968999999999E-3</v>
      </c>
      <c r="T44" s="33">
        <f t="shared" si="75"/>
        <v>0.91410612247692835</v>
      </c>
      <c r="U44" s="33">
        <f t="shared" si="65"/>
        <v>1.5953102924357691E-2</v>
      </c>
      <c r="V44" s="39">
        <f t="shared" si="59"/>
        <v>1.5749106046865202E-3</v>
      </c>
      <c r="W44" s="32">
        <f t="shared" si="66"/>
        <v>0.89657810894788414</v>
      </c>
      <c r="X44" s="32"/>
      <c r="Y44" s="5">
        <f t="shared" si="72"/>
        <v>0</v>
      </c>
      <c r="Z44" s="5">
        <f t="shared" si="61"/>
        <v>5.5050121603315807</v>
      </c>
      <c r="AA44" s="5">
        <f t="shared" si="67"/>
        <v>0</v>
      </c>
      <c r="AB44" s="5">
        <f t="shared" si="48"/>
        <v>5.3994533797357533</v>
      </c>
      <c r="AC44" s="32"/>
      <c r="AD44" s="5">
        <f t="shared" si="73"/>
        <v>14505.030534545524</v>
      </c>
      <c r="AE44" s="5">
        <f t="shared" si="50"/>
        <v>-145.05030534545523</v>
      </c>
      <c r="AF44" s="5">
        <f t="shared" si="70"/>
        <v>-1595.5533588000076</v>
      </c>
      <c r="AG44" s="5">
        <f t="shared" ref="AG44:AG57" si="76">-U44*M44</f>
        <v>-9607.4212210330079</v>
      </c>
      <c r="AH44" s="5">
        <f t="shared" si="52"/>
        <v>3157.0056493670527</v>
      </c>
      <c r="AI44" s="42">
        <f t="shared" si="71"/>
        <v>0</v>
      </c>
      <c r="AJ44" s="42">
        <f t="shared" si="74"/>
        <v>1409.2541021774553</v>
      </c>
      <c r="AK44" s="42">
        <f t="shared" si="68"/>
        <v>4566.2597515445077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4"/>
        <v>8</v>
      </c>
      <c r="J45" s="11">
        <f t="shared" si="45"/>
        <v>16178.211791906091</v>
      </c>
      <c r="K45" s="11">
        <f t="shared" si="55"/>
        <v>161.78211791906091</v>
      </c>
      <c r="L45" s="24">
        <f t="shared" si="64"/>
        <v>1779.6032971096699</v>
      </c>
      <c r="M45" s="11">
        <f t="shared" si="43"/>
        <v>602229</v>
      </c>
      <c r="N45" s="28">
        <f t="shared" si="56"/>
        <v>0</v>
      </c>
      <c r="O45" s="35">
        <f t="shared" si="46"/>
        <v>0</v>
      </c>
      <c r="P45" s="35">
        <f t="shared" si="69"/>
        <v>6.0222899999999999</v>
      </c>
      <c r="Q45">
        <f t="shared" si="57"/>
        <v>72</v>
      </c>
      <c r="R45" s="45">
        <f>1000*VLOOKUP(Q45, '[1]Mortality (No Interventions)'!$B$10:$O$129,7)</f>
        <v>19.392409861987613</v>
      </c>
      <c r="S45" s="46">
        <f>VLOOKUP(I45, '[1]Lapse Rates'!$A$4:$F$24, 4)</f>
        <v>1.5750323E-3</v>
      </c>
      <c r="T45" s="33">
        <f t="shared" si="75"/>
        <v>0.89657810894788414</v>
      </c>
      <c r="U45" s="33">
        <f t="shared" si="65"/>
        <v>1.738681016200315E-2</v>
      </c>
      <c r="V45" s="39">
        <f t="shared" si="59"/>
        <v>1.4121394810658364E-3</v>
      </c>
      <c r="W45" s="32">
        <f t="shared" si="66"/>
        <v>0.8777791593048152</v>
      </c>
      <c r="X45" s="32"/>
      <c r="Y45" s="5">
        <f t="shared" si="72"/>
        <v>0</v>
      </c>
      <c r="Z45" s="5">
        <f t="shared" si="61"/>
        <v>5.3994533797357533</v>
      </c>
      <c r="AA45" s="5">
        <f t="shared" si="67"/>
        <v>0</v>
      </c>
      <c r="AB45" s="5">
        <f t="shared" si="48"/>
        <v>5.2862406532897959</v>
      </c>
      <c r="AC45" s="32"/>
      <c r="AD45" s="5">
        <f t="shared" si="73"/>
        <v>14200.897145754576</v>
      </c>
      <c r="AE45" s="5">
        <f t="shared" si="50"/>
        <v>-142.00897145754575</v>
      </c>
      <c r="AF45" s="5">
        <f t="shared" si="70"/>
        <v>-1562.0986860330033</v>
      </c>
      <c r="AG45" s="5">
        <f t="shared" si="76"/>
        <v>-10470.841297052995</v>
      </c>
      <c r="AH45" s="5">
        <f t="shared" si="52"/>
        <v>2025.9481912110314</v>
      </c>
      <c r="AI45" s="42">
        <f t="shared" si="71"/>
        <v>0</v>
      </c>
      <c r="AJ45" s="42">
        <f t="shared" si="74"/>
        <v>1379.7066162750907</v>
      </c>
      <c r="AK45" s="42">
        <f t="shared" si="68"/>
        <v>3405.6548074861221</v>
      </c>
    </row>
    <row r="46" spans="1:39" ht="15" x14ac:dyDescent="0.2">
      <c r="A46" s="12"/>
      <c r="B46" s="13">
        <v>1</v>
      </c>
      <c r="C46" s="10">
        <f>$H$36*0.14</f>
        <v>2264.9496508668531</v>
      </c>
      <c r="D46" s="1"/>
      <c r="E46" s="81" t="s">
        <v>51</v>
      </c>
      <c r="F46" s="13"/>
      <c r="G46" s="8"/>
      <c r="I46" s="2">
        <f t="shared" si="54"/>
        <v>9</v>
      </c>
      <c r="J46" s="11">
        <f t="shared" si="45"/>
        <v>16178.211791906091</v>
      </c>
      <c r="K46" s="11">
        <f t="shared" si="55"/>
        <v>161.78211791906091</v>
      </c>
      <c r="L46" s="24">
        <f t="shared" si="64"/>
        <v>1779.6032971096699</v>
      </c>
      <c r="M46" s="11">
        <f t="shared" si="43"/>
        <v>602229</v>
      </c>
      <c r="N46" s="28">
        <f t="shared" si="56"/>
        <v>0</v>
      </c>
      <c r="O46" s="35">
        <f t="shared" si="46"/>
        <v>0</v>
      </c>
      <c r="P46" s="35">
        <f t="shared" si="69"/>
        <v>6.0222899999999999</v>
      </c>
      <c r="Q46">
        <f t="shared" si="57"/>
        <v>73</v>
      </c>
      <c r="R46" s="45">
        <f>1000*VLOOKUP(Q46, '[1]Mortality (No Interventions)'!$B$10:$O$129,7)</f>
        <v>21.635512763680133</v>
      </c>
      <c r="S46" s="46">
        <f>VLOOKUP(I46, '[1]Lapse Rates'!$A$4:$F$24, 4)</f>
        <v>1.4424080000000001E-3</v>
      </c>
      <c r="T46" s="33">
        <f t="shared" si="75"/>
        <v>0.8777791593048152</v>
      </c>
      <c r="U46" s="33">
        <f t="shared" si="65"/>
        <v>1.8991202204831747E-2</v>
      </c>
      <c r="V46" s="39">
        <f t="shared" si="59"/>
        <v>1.2661156816145399E-3</v>
      </c>
      <c r="W46" s="32">
        <f t="shared" si="66"/>
        <v>0.85752184141836896</v>
      </c>
      <c r="X46" s="32"/>
      <c r="Y46" s="5">
        <f t="shared" si="72"/>
        <v>0</v>
      </c>
      <c r="Z46" s="5">
        <f t="shared" si="61"/>
        <v>5.2862406532897959</v>
      </c>
      <c r="AA46" s="5">
        <f t="shared" si="67"/>
        <v>0</v>
      </c>
      <c r="AB46" s="5">
        <f t="shared" si="48"/>
        <v>5.1642452103554293</v>
      </c>
      <c r="AC46" s="32"/>
      <c r="AD46" s="5">
        <f t="shared" si="73"/>
        <v>13873.169966651682</v>
      </c>
      <c r="AE46" s="5">
        <f t="shared" si="50"/>
        <v>-138.73169966651682</v>
      </c>
      <c r="AF46" s="5">
        <f t="shared" si="70"/>
        <v>-1526.0486963316848</v>
      </c>
      <c r="AG46" s="5">
        <f t="shared" si="76"/>
        <v>-11437.052712613618</v>
      </c>
      <c r="AH46" s="5">
        <f t="shared" si="52"/>
        <v>771.33685803986009</v>
      </c>
      <c r="AI46" s="42">
        <f t="shared" si="71"/>
        <v>0</v>
      </c>
      <c r="AJ46" s="42">
        <f t="shared" si="74"/>
        <v>1347.8669741993324</v>
      </c>
      <c r="AK46" s="42">
        <f t="shared" si="68"/>
        <v>2119.2038322391927</v>
      </c>
    </row>
    <row r="47" spans="1:39" ht="15" x14ac:dyDescent="0.2">
      <c r="A47" s="12"/>
      <c r="B47" s="71">
        <v>2</v>
      </c>
      <c r="C47" s="10">
        <f>$H$36*0.11</f>
        <v>1779.6032971096699</v>
      </c>
      <c r="D47" s="1"/>
      <c r="E47" s="1"/>
      <c r="F47" s="1"/>
      <c r="I47" s="2">
        <f t="shared" si="54"/>
        <v>10</v>
      </c>
      <c r="J47" s="11">
        <f t="shared" si="45"/>
        <v>16178.211791906091</v>
      </c>
      <c r="K47" s="11">
        <f t="shared" si="55"/>
        <v>161.78211791906091</v>
      </c>
      <c r="L47" s="24">
        <f t="shared" si="64"/>
        <v>1779.6032971096699</v>
      </c>
      <c r="M47" s="11">
        <f t="shared" si="43"/>
        <v>602229</v>
      </c>
      <c r="N47" s="28">
        <f t="shared" si="56"/>
        <v>0</v>
      </c>
      <c r="O47" s="35">
        <f t="shared" si="46"/>
        <v>0</v>
      </c>
      <c r="P47" s="35">
        <f t="shared" si="69"/>
        <v>6.0222899999999999</v>
      </c>
      <c r="Q47">
        <f t="shared" si="57"/>
        <v>74</v>
      </c>
      <c r="R47" s="45">
        <f>1000*VLOOKUP(Q47, '[1]Mortality (No Interventions)'!$B$10:$O$129,7)</f>
        <v>24.310706422013826</v>
      </c>
      <c r="S47" s="46">
        <f>VLOOKUP(I47, '[1]Lapse Rates'!$A$4:$F$24, 4)</f>
        <v>1.4007732E-3</v>
      </c>
      <c r="T47" s="33">
        <f t="shared" si="75"/>
        <v>0.85752184141836896</v>
      </c>
      <c r="U47" s="33">
        <f t="shared" si="65"/>
        <v>2.0846961737186663E-2</v>
      </c>
      <c r="V47" s="39">
        <f t="shared" si="59"/>
        <v>1.2011936138735012E-3</v>
      </c>
      <c r="W47" s="32">
        <f t="shared" si="66"/>
        <v>0.83547368606730876</v>
      </c>
      <c r="X47" s="32"/>
      <c r="Y47" s="5">
        <f t="shared" si="72"/>
        <v>0</v>
      </c>
      <c r="Z47" s="5">
        <f t="shared" si="61"/>
        <v>5.1642452103554293</v>
      </c>
      <c r="AA47" s="5">
        <f t="shared" si="67"/>
        <v>0</v>
      </c>
      <c r="AB47" s="5">
        <f t="shared" si="48"/>
        <v>5.0314648248662932</v>
      </c>
      <c r="AC47" s="32"/>
      <c r="AD47" s="5">
        <f t="shared" si="73"/>
        <v>13516.470239761382</v>
      </c>
      <c r="AE47" s="5">
        <f t="shared" si="50"/>
        <v>-135.16470239761381</v>
      </c>
      <c r="AF47" s="5">
        <f t="shared" si="70"/>
        <v>-1486.811726373752</v>
      </c>
      <c r="AG47" s="5">
        <f t="shared" si="76"/>
        <v>-12554.644920024188</v>
      </c>
      <c r="AH47" s="5">
        <f>SUM(AD47:AG47)</f>
        <v>-660.15110903417008</v>
      </c>
      <c r="AI47" s="42">
        <f t="shared" si="71"/>
        <v>0</v>
      </c>
      <c r="AJ47" s="42">
        <f t="shared" si="74"/>
        <v>1313.2126856705218</v>
      </c>
      <c r="AK47" s="42">
        <f t="shared" si="68"/>
        <v>653.06157663635167</v>
      </c>
    </row>
    <row r="48" spans="1:39" ht="15" x14ac:dyDescent="0.2">
      <c r="D48" s="1"/>
      <c r="E48" s="1"/>
      <c r="F48" s="1"/>
      <c r="I48" s="2">
        <f t="shared" si="54"/>
        <v>11</v>
      </c>
      <c r="J48" s="11">
        <f t="shared" si="45"/>
        <v>16178.211791906091</v>
      </c>
      <c r="K48" s="11">
        <f t="shared" si="55"/>
        <v>161.78211791906091</v>
      </c>
      <c r="L48" s="24">
        <f t="shared" si="64"/>
        <v>1779.6032971096699</v>
      </c>
      <c r="M48" s="11">
        <f t="shared" si="43"/>
        <v>602229</v>
      </c>
      <c r="N48" s="28">
        <f t="shared" si="56"/>
        <v>0</v>
      </c>
      <c r="O48" s="35">
        <f t="shared" si="46"/>
        <v>0</v>
      </c>
      <c r="P48" s="35">
        <f t="shared" si="69"/>
        <v>6.0222899999999999</v>
      </c>
      <c r="Q48">
        <f t="shared" si="57"/>
        <v>75</v>
      </c>
      <c r="R48" s="45">
        <f>1000*VLOOKUP(Q48, '[1]Mortality (No Interventions)'!$B$10:$O$129,7)</f>
        <v>27.403876314959387</v>
      </c>
      <c r="S48" s="46">
        <f>VLOOKUP(I48, '[1]Lapse Rates'!$A$4:$F$24, 4)</f>
        <v>1.2298243999999999E-3</v>
      </c>
      <c r="T48" s="33">
        <f t="shared" si="75"/>
        <v>0.83547368606730876</v>
      </c>
      <c r="U48" s="33">
        <f t="shared" si="65"/>
        <v>2.2895217557391739E-2</v>
      </c>
      <c r="V48" s="39">
        <f t="shared" si="59"/>
        <v>1.0274859246835162E-3</v>
      </c>
      <c r="W48" s="32">
        <f t="shared" si="66"/>
        <v>0.8115509825852335</v>
      </c>
      <c r="X48" s="31"/>
      <c r="Y48" s="5">
        <f t="shared" si="72"/>
        <v>0</v>
      </c>
      <c r="Z48" s="5">
        <f t="shared" si="61"/>
        <v>5.0314648248662932</v>
      </c>
      <c r="AA48" s="5">
        <f t="shared" si="67"/>
        <v>0</v>
      </c>
      <c r="AB48" s="5">
        <f t="shared" si="48"/>
        <v>4.8873953669132257</v>
      </c>
      <c r="AC48" s="32"/>
      <c r="AD48" s="5">
        <f t="shared" si="73"/>
        <v>13129.443676193399</v>
      </c>
      <c r="AE48" s="5">
        <f t="shared" si="50"/>
        <v>-131.29443676193398</v>
      </c>
      <c r="AF48" s="5">
        <f t="shared" si="70"/>
        <v>-1444.2388043812739</v>
      </c>
      <c r="AG48" s="5">
        <f t="shared" si="76"/>
        <v>-13788.163974370469</v>
      </c>
      <c r="AH48" s="5">
        <f t="shared" ref="AH48:AH57" si="77">SUM(AD48:AG48)</f>
        <v>-2234.2535393202779</v>
      </c>
      <c r="AI48" s="42">
        <f t="shared" si="71"/>
        <v>0</v>
      </c>
      <c r="AJ48" s="42">
        <f t="shared" si="74"/>
        <v>1275.612027087546</v>
      </c>
      <c r="AK48" s="42">
        <f t="shared" ref="AK48:AK57" si="78">SUM(AH48:AJ48)</f>
        <v>-958.64151223273188</v>
      </c>
    </row>
    <row r="49" spans="1:37" ht="15" x14ac:dyDescent="0.2">
      <c r="A49" s="48" t="s">
        <v>52</v>
      </c>
      <c r="D49" s="1"/>
      <c r="E49" s="74"/>
      <c r="F49" s="37"/>
      <c r="I49" s="2">
        <f t="shared" si="54"/>
        <v>12</v>
      </c>
      <c r="J49" s="11">
        <f t="shared" si="45"/>
        <v>16178.211791906091</v>
      </c>
      <c r="K49" s="11">
        <f t="shared" si="55"/>
        <v>161.78211791906091</v>
      </c>
      <c r="L49" s="24">
        <f t="shared" si="64"/>
        <v>1779.6032971096699</v>
      </c>
      <c r="M49" s="11">
        <f t="shared" si="43"/>
        <v>602229</v>
      </c>
      <c r="N49" s="28">
        <f t="shared" si="56"/>
        <v>0</v>
      </c>
      <c r="O49" s="35">
        <f t="shared" si="46"/>
        <v>0</v>
      </c>
      <c r="P49" s="35">
        <f t="shared" si="69"/>
        <v>6.0222899999999999</v>
      </c>
      <c r="Q49">
        <f t="shared" si="57"/>
        <v>76</v>
      </c>
      <c r="R49" s="45">
        <f>1000*VLOOKUP(Q49, '[1]Mortality (No Interventions)'!$B$10:$O$129,7)</f>
        <v>30.966644319296659</v>
      </c>
      <c r="S49" s="46">
        <f>VLOOKUP(I49, '[1]Lapse Rates'!$A$4:$F$24, 4)</f>
        <v>1.0984558E-3</v>
      </c>
      <c r="T49" s="33">
        <f t="shared" si="75"/>
        <v>0.8115509825852335</v>
      </c>
      <c r="U49" s="33">
        <f t="shared" si="65"/>
        <v>2.5131010624692644E-2</v>
      </c>
      <c r="V49" s="39">
        <f t="shared" si="59"/>
        <v>8.9145288381644867E-4</v>
      </c>
      <c r="W49" s="32">
        <f t="shared" si="66"/>
        <v>0.78552851907672439</v>
      </c>
      <c r="X49" s="31"/>
      <c r="Y49" s="5">
        <f t="shared" si="72"/>
        <v>0</v>
      </c>
      <c r="Z49" s="5">
        <f t="shared" si="61"/>
        <v>4.8873953669132257</v>
      </c>
      <c r="AA49" s="5">
        <f t="shared" si="67"/>
        <v>0</v>
      </c>
      <c r="AB49" s="5">
        <f t="shared" si="48"/>
        <v>4.730680545150566</v>
      </c>
      <c r="AC49" s="32"/>
      <c r="AD49" s="5">
        <f t="shared" si="73"/>
        <v>12708.44675020559</v>
      </c>
      <c r="AE49" s="5">
        <f t="shared" si="50"/>
        <v>-127.08446750205592</v>
      </c>
      <c r="AF49" s="5">
        <f t="shared" si="70"/>
        <v>-1397.9291425226149</v>
      </c>
      <c r="AG49" s="5">
        <f t="shared" si="76"/>
        <v>-15134.623397498026</v>
      </c>
      <c r="AH49" s="5">
        <f t="shared" si="77"/>
        <v>-3951.1902573171064</v>
      </c>
      <c r="AI49" s="42">
        <f t="shared" si="71"/>
        <v>0</v>
      </c>
      <c r="AJ49" s="42">
        <f t="shared" si="74"/>
        <v>1234.711093418711</v>
      </c>
      <c r="AK49" s="42">
        <f t="shared" si="78"/>
        <v>-2716.4791638983952</v>
      </c>
    </row>
    <row r="50" spans="1:37" ht="15" x14ac:dyDescent="0.2">
      <c r="A50" s="48" t="s">
        <v>53</v>
      </c>
      <c r="D50" s="1"/>
      <c r="E50" s="1"/>
      <c r="F50" s="1"/>
      <c r="I50" s="2">
        <f t="shared" si="54"/>
        <v>13</v>
      </c>
      <c r="J50" s="11">
        <f t="shared" si="45"/>
        <v>16178.211791906091</v>
      </c>
      <c r="K50" s="11">
        <f t="shared" si="55"/>
        <v>161.78211791906091</v>
      </c>
      <c r="L50" s="24">
        <f t="shared" si="64"/>
        <v>1779.6032971096699</v>
      </c>
      <c r="M50" s="11">
        <f t="shared" si="43"/>
        <v>602229</v>
      </c>
      <c r="N50" s="28">
        <f t="shared" si="56"/>
        <v>0</v>
      </c>
      <c r="O50" s="35">
        <f t="shared" si="46"/>
        <v>0</v>
      </c>
      <c r="P50" s="35">
        <f t="shared" si="69"/>
        <v>6.0222899999999999</v>
      </c>
      <c r="Q50">
        <f t="shared" si="57"/>
        <v>77</v>
      </c>
      <c r="R50" s="45">
        <f>1000*VLOOKUP(Q50, '[1]Mortality (No Interventions)'!$B$10:$O$129,7)</f>
        <v>35.093609205793193</v>
      </c>
      <c r="S50" s="46">
        <f>VLOOKUP(I50, '[1]Lapse Rates'!$A$4:$F$24, 4)</f>
        <v>9.9047419999999994E-4</v>
      </c>
      <c r="T50" s="33">
        <f t="shared" si="75"/>
        <v>0.78552851907672439</v>
      </c>
      <c r="U50" s="33">
        <f t="shared" si="65"/>
        <v>2.7567030868484027E-2</v>
      </c>
      <c r="V50" s="39">
        <f t="shared" si="59"/>
        <v>7.7804573150970328E-4</v>
      </c>
      <c r="W50" s="32">
        <f t="shared" si="66"/>
        <v>0.75718344247673064</v>
      </c>
      <c r="X50" s="31"/>
      <c r="Y50" s="5">
        <f t="shared" si="72"/>
        <v>0</v>
      </c>
      <c r="Z50" s="5">
        <f t="shared" si="61"/>
        <v>4.730680545150566</v>
      </c>
      <c r="AA50" s="5">
        <f t="shared" si="67"/>
        <v>0</v>
      </c>
      <c r="AB50" s="5">
        <f t="shared" si="48"/>
        <v>4.55997827379319</v>
      </c>
      <c r="AC50" s="32"/>
      <c r="AD50" s="5">
        <f t="shared" si="73"/>
        <v>12249.874097713091</v>
      </c>
      <c r="AE50" s="5">
        <f t="shared" si="50"/>
        <v>-122.49874097713091</v>
      </c>
      <c r="AF50" s="5">
        <f t="shared" si="70"/>
        <v>-1347.48615074844</v>
      </c>
      <c r="AG50" s="5">
        <f t="shared" si="76"/>
        <v>-16601.665432896269</v>
      </c>
      <c r="AH50" s="5">
        <f t="shared" si="77"/>
        <v>-5821.7762269087489</v>
      </c>
      <c r="AI50" s="42">
        <f t="shared" si="71"/>
        <v>0</v>
      </c>
      <c r="AJ50" s="42">
        <f t="shared" si="74"/>
        <v>1190.1596022572769</v>
      </c>
      <c r="AK50" s="42">
        <f t="shared" si="78"/>
        <v>-4631.6166246514722</v>
      </c>
    </row>
    <row r="51" spans="1:37" ht="15" x14ac:dyDescent="0.2">
      <c r="A51" s="48" t="s">
        <v>54</v>
      </c>
      <c r="D51" s="1"/>
      <c r="E51" s="1"/>
      <c r="F51" s="37"/>
      <c r="I51" s="2">
        <f t="shared" si="54"/>
        <v>14</v>
      </c>
      <c r="J51" s="11">
        <f t="shared" si="45"/>
        <v>16178.211791906091</v>
      </c>
      <c r="K51" s="11">
        <f t="shared" si="55"/>
        <v>161.78211791906091</v>
      </c>
      <c r="L51" s="24">
        <f t="shared" si="64"/>
        <v>1779.6032971096699</v>
      </c>
      <c r="M51" s="11">
        <f t="shared" si="43"/>
        <v>602229</v>
      </c>
      <c r="N51" s="28">
        <f t="shared" si="56"/>
        <v>0</v>
      </c>
      <c r="O51" s="35">
        <f t="shared" si="46"/>
        <v>0</v>
      </c>
      <c r="P51" s="35">
        <f t="shared" si="69"/>
        <v>6.0222899999999999</v>
      </c>
      <c r="Q51">
        <f t="shared" si="57"/>
        <v>78</v>
      </c>
      <c r="R51" s="45">
        <f>1000*VLOOKUP(Q51, '[1]Mortality (No Interventions)'!$B$10:$O$129,7)</f>
        <v>39.725477776989365</v>
      </c>
      <c r="S51" s="46">
        <f>VLOOKUP(I51, '[1]Lapse Rates'!$A$4:$F$24, 4)</f>
        <v>9.2791330000000004E-4</v>
      </c>
      <c r="T51" s="33">
        <f t="shared" si="75"/>
        <v>0.75718344247673064</v>
      </c>
      <c r="U51" s="33">
        <f t="shared" si="65"/>
        <v>3.007947401721367E-2</v>
      </c>
      <c r="V51" s="39">
        <f t="shared" si="59"/>
        <v>7.0260058681394331E-4</v>
      </c>
      <c r="W51" s="32">
        <f t="shared" si="66"/>
        <v>0.72640136787270304</v>
      </c>
      <c r="X51" s="31"/>
      <c r="Y51" s="5">
        <f t="shared" si="72"/>
        <v>0</v>
      </c>
      <c r="Z51" s="5">
        <f t="shared" si="61"/>
        <v>4.55997827379319</v>
      </c>
      <c r="AA51" s="5">
        <f t="shared" si="67"/>
        <v>0</v>
      </c>
      <c r="AB51" s="5">
        <f t="shared" si="48"/>
        <v>4.3745996937261005</v>
      </c>
      <c r="AC51" s="32"/>
      <c r="AD51" s="5">
        <f t="shared" si="73"/>
        <v>11751.875175374878</v>
      </c>
      <c r="AE51" s="5">
        <f t="shared" si="50"/>
        <v>-117.51875175374879</v>
      </c>
      <c r="AF51" s="5">
        <f t="shared" si="70"/>
        <v>-1292.7062692912366</v>
      </c>
      <c r="AG51" s="5">
        <f t="shared" si="76"/>
        <v>-18114.731557912572</v>
      </c>
      <c r="AH51" s="5">
        <f t="shared" si="77"/>
        <v>-7773.0814035826788</v>
      </c>
      <c r="AI51" s="42">
        <f t="shared" si="71"/>
        <v>0</v>
      </c>
      <c r="AJ51" s="42">
        <f t="shared" si="74"/>
        <v>1141.7776990258919</v>
      </c>
      <c r="AK51" s="42">
        <f t="shared" si="78"/>
        <v>-6631.3037045567871</v>
      </c>
    </row>
    <row r="52" spans="1:37" ht="15" x14ac:dyDescent="0.2">
      <c r="A52" s="48" t="s">
        <v>55</v>
      </c>
      <c r="D52" s="1"/>
      <c r="E52" s="1"/>
      <c r="F52" s="1"/>
      <c r="I52" s="2">
        <f t="shared" si="54"/>
        <v>15</v>
      </c>
      <c r="J52" s="11">
        <f t="shared" si="45"/>
        <v>16178.211791906091</v>
      </c>
      <c r="K52" s="11">
        <f t="shared" si="55"/>
        <v>161.78211791906091</v>
      </c>
      <c r="L52" s="24">
        <f t="shared" si="64"/>
        <v>1779.6032971096699</v>
      </c>
      <c r="M52" s="11">
        <f t="shared" si="43"/>
        <v>602229</v>
      </c>
      <c r="N52" s="28">
        <f t="shared" si="56"/>
        <v>0</v>
      </c>
      <c r="O52" s="35">
        <f t="shared" si="46"/>
        <v>0</v>
      </c>
      <c r="P52" s="35">
        <f t="shared" si="69"/>
        <v>6.0222899999999999</v>
      </c>
      <c r="Q52">
        <f t="shared" si="57"/>
        <v>79</v>
      </c>
      <c r="R52" s="45">
        <f>1000*VLOOKUP(Q52, '[1]Mortality (No Interventions)'!$B$10:$O$129,7)</f>
        <v>44.899589658389111</v>
      </c>
      <c r="S52" s="46">
        <f>VLOOKUP(I52, '[1]Lapse Rates'!$A$4:$F$24, 4)</f>
        <v>7.1178370000000003E-4</v>
      </c>
      <c r="T52" s="33">
        <f t="shared" si="75"/>
        <v>0.72640136787270304</v>
      </c>
      <c r="U52" s="33">
        <f t="shared" si="65"/>
        <v>3.2615123344776918E-2</v>
      </c>
      <c r="V52" s="39">
        <f t="shared" si="59"/>
        <v>5.1704065330949371E-4</v>
      </c>
      <c r="W52" s="32">
        <f t="shared" si="66"/>
        <v>0.69326920387461666</v>
      </c>
      <c r="X52" s="31"/>
      <c r="Y52" s="5">
        <f t="shared" si="72"/>
        <v>0</v>
      </c>
      <c r="Z52" s="5">
        <f t="shared" si="61"/>
        <v>4.3745996937261005</v>
      </c>
      <c r="AA52" s="5">
        <f t="shared" si="67"/>
        <v>0</v>
      </c>
      <c r="AB52" s="5">
        <f t="shared" si="48"/>
        <v>4.1750681938020655</v>
      </c>
      <c r="AC52" s="32"/>
      <c r="AD52" s="5">
        <f t="shared" si="73"/>
        <v>11215.856009089672</v>
      </c>
      <c r="AE52" s="5">
        <f t="shared" si="50"/>
        <v>-112.15856009089671</v>
      </c>
      <c r="AF52" s="5">
        <f t="shared" si="70"/>
        <v>-1233.7441609998639</v>
      </c>
      <c r="AG52" s="5">
        <f t="shared" si="76"/>
        <v>-19641.773116801658</v>
      </c>
      <c r="AH52" s="5">
        <f t="shared" si="77"/>
        <v>-9771.819828802747</v>
      </c>
      <c r="AI52" s="42">
        <f t="shared" si="71"/>
        <v>0</v>
      </c>
      <c r="AJ52" s="42">
        <f t="shared" si="74"/>
        <v>1089.7018679767345</v>
      </c>
      <c r="AK52" s="42">
        <f t="shared" si="78"/>
        <v>-8682.1179608260118</v>
      </c>
    </row>
    <row r="53" spans="1:37" ht="15" x14ac:dyDescent="0.2">
      <c r="D53" s="1"/>
      <c r="E53" s="1"/>
      <c r="F53" s="1"/>
      <c r="I53" s="2">
        <f t="shared" si="54"/>
        <v>16</v>
      </c>
      <c r="J53" s="11">
        <f t="shared" si="45"/>
        <v>16178.211791906091</v>
      </c>
      <c r="K53" s="11">
        <f t="shared" si="55"/>
        <v>161.78211791906091</v>
      </c>
      <c r="L53" s="24">
        <f t="shared" si="64"/>
        <v>1779.6032971096699</v>
      </c>
      <c r="M53" s="11">
        <f t="shared" si="43"/>
        <v>602229</v>
      </c>
      <c r="N53" s="28">
        <f t="shared" si="56"/>
        <v>0</v>
      </c>
      <c r="O53" s="35">
        <f t="shared" si="46"/>
        <v>0</v>
      </c>
      <c r="P53" s="35">
        <f t="shared" si="69"/>
        <v>6.0222899999999999</v>
      </c>
      <c r="Q53">
        <f t="shared" si="57"/>
        <v>80</v>
      </c>
      <c r="R53" s="45">
        <f>1000*VLOOKUP(Q53, '[1]Mortality (No Interventions)'!$B$10:$O$129,7)</f>
        <v>50.571395777530462</v>
      </c>
      <c r="S53" s="46">
        <f>VLOOKUP(I53, '[1]Lapse Rates'!$A$4:$F$24, 4)</f>
        <v>6.4944269999999999E-4</v>
      </c>
      <c r="T53" s="33">
        <f t="shared" si="75"/>
        <v>0.69326920387461666</v>
      </c>
      <c r="U53" s="33">
        <f t="shared" si="65"/>
        <v>3.5059591289516696E-2</v>
      </c>
      <c r="V53" s="39">
        <f t="shared" si="59"/>
        <v>4.5023862359118151E-4</v>
      </c>
      <c r="W53" s="32">
        <f t="shared" si="66"/>
        <v>0.65775937396150874</v>
      </c>
      <c r="X53" s="31"/>
      <c r="Y53" s="5">
        <f t="shared" si="72"/>
        <v>0</v>
      </c>
      <c r="Z53" s="5">
        <f t="shared" si="61"/>
        <v>4.1750681938020655</v>
      </c>
      <c r="AA53" s="5">
        <f t="shared" si="67"/>
        <v>0</v>
      </c>
      <c r="AB53" s="5">
        <f t="shared" si="48"/>
        <v>3.9612177002146542</v>
      </c>
      <c r="AC53" s="32"/>
      <c r="AD53" s="5">
        <f t="shared" si="73"/>
        <v>10641.370460060849</v>
      </c>
      <c r="AE53" s="5">
        <f t="shared" si="50"/>
        <v>-106.41370460060848</v>
      </c>
      <c r="AF53" s="5">
        <f t="shared" si="70"/>
        <v>-1170.5507506066933</v>
      </c>
      <c r="AG53" s="5">
        <f t="shared" si="76"/>
        <v>-21113.90260269435</v>
      </c>
      <c r="AH53" s="5">
        <f t="shared" si="77"/>
        <v>-11749.496597840804</v>
      </c>
      <c r="AI53" s="42">
        <f t="shared" si="71"/>
        <v>0</v>
      </c>
      <c r="AJ53" s="42">
        <f t="shared" si="74"/>
        <v>1033.8888319004616</v>
      </c>
      <c r="AK53" s="42">
        <f t="shared" si="78"/>
        <v>-10715.607765940342</v>
      </c>
    </row>
    <row r="54" spans="1:37" ht="15" x14ac:dyDescent="0.2">
      <c r="B54" s="2"/>
      <c r="C54" s="8"/>
      <c r="F54" s="2"/>
      <c r="I54" s="2">
        <f t="shared" si="54"/>
        <v>17</v>
      </c>
      <c r="J54" s="11">
        <f t="shared" si="45"/>
        <v>16178.211791906091</v>
      </c>
      <c r="K54" s="11">
        <f t="shared" si="55"/>
        <v>161.78211791906091</v>
      </c>
      <c r="L54" s="24">
        <f t="shared" si="64"/>
        <v>1779.6032971096699</v>
      </c>
      <c r="M54" s="11">
        <f t="shared" si="43"/>
        <v>602229</v>
      </c>
      <c r="N54" s="28">
        <f t="shared" si="56"/>
        <v>0</v>
      </c>
      <c r="O54" s="35">
        <f t="shared" si="46"/>
        <v>0</v>
      </c>
      <c r="P54" s="35">
        <f t="shared" si="69"/>
        <v>6.0222899999999999</v>
      </c>
      <c r="Q54">
        <f t="shared" si="57"/>
        <v>81</v>
      </c>
      <c r="R54" s="45">
        <f>1000*VLOOKUP(Q54, '[1]Mortality (No Interventions)'!$B$10:$O$129,7)</f>
        <v>56.831095946525394</v>
      </c>
      <c r="S54" s="46">
        <f>VLOOKUP(I54, '[1]Lapse Rates'!$A$4:$F$24, 4)</f>
        <v>5.2983399999999997E-4</v>
      </c>
      <c r="T54" s="33">
        <f t="shared" si="75"/>
        <v>0.65775937396150874</v>
      </c>
      <c r="U54" s="33">
        <f t="shared" si="65"/>
        <v>3.738118609133298E-2</v>
      </c>
      <c r="V54" s="39">
        <f t="shared" si="59"/>
        <v>3.4850328014352199E-4</v>
      </c>
      <c r="W54" s="32">
        <f t="shared" si="66"/>
        <v>0.62002968459003227</v>
      </c>
      <c r="X54" s="31"/>
      <c r="Y54" s="5">
        <f t="shared" si="72"/>
        <v>0</v>
      </c>
      <c r="Z54" s="5">
        <f t="shared" si="61"/>
        <v>3.9612177002146542</v>
      </c>
      <c r="AA54" s="5">
        <f t="shared" si="67"/>
        <v>0</v>
      </c>
      <c r="AB54" s="5">
        <f t="shared" si="48"/>
        <v>3.7339985692097053</v>
      </c>
      <c r="AC54" s="32"/>
      <c r="AD54" s="5">
        <f t="shared" si="73"/>
        <v>10030.971554566275</v>
      </c>
      <c r="AE54" s="5">
        <f t="shared" si="50"/>
        <v>-100.30971554566274</v>
      </c>
      <c r="AF54" s="5">
        <f t="shared" si="70"/>
        <v>-1103.4068710022902</v>
      </c>
      <c r="AG54" s="5">
        <f t="shared" si="76"/>
        <v>-22512.034318597369</v>
      </c>
      <c r="AH54" s="5">
        <f t="shared" si="77"/>
        <v>-13684.779350579047</v>
      </c>
      <c r="AI54" s="42">
        <f t="shared" si="71"/>
        <v>0</v>
      </c>
      <c r="AJ54" s="42">
        <f t="shared" si="74"/>
        <v>974.58652186431311</v>
      </c>
      <c r="AK54" s="42">
        <f t="shared" si="78"/>
        <v>-12710.192828714733</v>
      </c>
    </row>
    <row r="55" spans="1:37" ht="15" x14ac:dyDescent="0.2">
      <c r="B55" s="2"/>
      <c r="C55" s="8"/>
      <c r="F55" s="2"/>
      <c r="I55" s="2">
        <f t="shared" si="54"/>
        <v>18</v>
      </c>
      <c r="J55" s="11">
        <f t="shared" si="45"/>
        <v>16178.211791906091</v>
      </c>
      <c r="K55" s="11">
        <f t="shared" si="55"/>
        <v>161.78211791906091</v>
      </c>
      <c r="L55" s="24">
        <f t="shared" si="64"/>
        <v>1779.6032971096699</v>
      </c>
      <c r="M55" s="11">
        <f t="shared" si="43"/>
        <v>602229</v>
      </c>
      <c r="N55" s="28">
        <f t="shared" si="56"/>
        <v>0</v>
      </c>
      <c r="O55" s="35">
        <f t="shared" si="46"/>
        <v>0</v>
      </c>
      <c r="P55" s="35">
        <f t="shared" si="69"/>
        <v>6.0222899999999999</v>
      </c>
      <c r="Q55">
        <f t="shared" si="57"/>
        <v>82</v>
      </c>
      <c r="R55" s="45">
        <f>1000*VLOOKUP(Q55, '[1]Mortality (No Interventions)'!$B$10:$O$129,7)</f>
        <v>63.896692010735556</v>
      </c>
      <c r="S55" s="46">
        <f>VLOOKUP(I55, '[1]Lapse Rates'!$A$4:$F$24, 4)</f>
        <v>4.565131E-4</v>
      </c>
      <c r="T55" s="33">
        <f t="shared" si="75"/>
        <v>0.62002968459003227</v>
      </c>
      <c r="U55" s="33">
        <f t="shared" si="65"/>
        <v>3.9617845793762804E-2</v>
      </c>
      <c r="V55" s="39">
        <f t="shared" si="59"/>
        <v>2.8305167340421784E-4</v>
      </c>
      <c r="W55" s="32">
        <f t="shared" si="66"/>
        <v>0.5801287871228652</v>
      </c>
      <c r="X55" s="31"/>
      <c r="Y55" s="5">
        <f t="shared" si="72"/>
        <v>0</v>
      </c>
      <c r="Z55" s="5">
        <f t="shared" si="61"/>
        <v>3.7339985692097053</v>
      </c>
      <c r="AA55" s="5">
        <f t="shared" si="67"/>
        <v>0</v>
      </c>
      <c r="AB55" s="5">
        <f t="shared" si="48"/>
        <v>3.49370379340216</v>
      </c>
      <c r="AC55" s="32"/>
      <c r="AD55" s="5">
        <f t="shared" si="73"/>
        <v>9385.4463846553153</v>
      </c>
      <c r="AE55" s="5">
        <f t="shared" si="50"/>
        <v>-93.854463846553159</v>
      </c>
      <c r="AF55" s="5">
        <f t="shared" si="70"/>
        <v>-1032.3991023120848</v>
      </c>
      <c r="AG55" s="5">
        <f t="shared" si="76"/>
        <v>-23859.015654531981</v>
      </c>
      <c r="AH55" s="5">
        <f t="shared" si="77"/>
        <v>-15599.822836035304</v>
      </c>
      <c r="AI55" s="42">
        <f t="shared" si="71"/>
        <v>0</v>
      </c>
      <c r="AJ55" s="42">
        <f t="shared" si="74"/>
        <v>911.87147269097909</v>
      </c>
      <c r="AK55" s="42">
        <f t="shared" si="78"/>
        <v>-14687.951363344326</v>
      </c>
    </row>
    <row r="56" spans="1:37" ht="15" x14ac:dyDescent="0.2">
      <c r="I56" s="2">
        <f t="shared" si="54"/>
        <v>19</v>
      </c>
      <c r="J56" s="11">
        <f t="shared" si="45"/>
        <v>16178.211791906091</v>
      </c>
      <c r="K56" s="11">
        <f t="shared" si="55"/>
        <v>161.78211791906091</v>
      </c>
      <c r="L56" s="24">
        <f t="shared" si="64"/>
        <v>1779.6032971096699</v>
      </c>
      <c r="M56" s="11">
        <f t="shared" si="43"/>
        <v>602229</v>
      </c>
      <c r="N56" s="28">
        <f t="shared" si="56"/>
        <v>0</v>
      </c>
      <c r="O56" s="35">
        <f t="shared" si="46"/>
        <v>0</v>
      </c>
      <c r="P56" s="35">
        <f t="shared" si="69"/>
        <v>6.0222899999999999</v>
      </c>
      <c r="Q56">
        <f t="shared" si="57"/>
        <v>83</v>
      </c>
      <c r="R56" s="45">
        <f>1000*VLOOKUP(Q56, '[1]Mortality (No Interventions)'!$B$10:$O$129,7)</f>
        <v>71.862395089080408</v>
      </c>
      <c r="S56" s="46">
        <f>VLOOKUP(I56, '[1]Lapse Rates'!$A$4:$F$24, 4)</f>
        <v>3.5534066900000001E-2</v>
      </c>
      <c r="T56" s="33">
        <f t="shared" si="75"/>
        <v>0.5801287871228652</v>
      </c>
      <c r="U56" s="33">
        <f t="shared" si="65"/>
        <v>4.1689444102772366E-2</v>
      </c>
      <c r="V56" s="39">
        <f t="shared" si="59"/>
        <v>2.0614335132239751E-2</v>
      </c>
      <c r="W56" s="32">
        <f t="shared" si="66"/>
        <v>0.51782500788785313</v>
      </c>
      <c r="X56" s="31"/>
      <c r="Y56" s="5">
        <f t="shared" si="72"/>
        <v>0</v>
      </c>
      <c r="Z56" s="5">
        <f t="shared" si="61"/>
        <v>3.49370379340216</v>
      </c>
      <c r="AA56" s="5">
        <f t="shared" si="67"/>
        <v>0</v>
      </c>
      <c r="AB56" s="5">
        <f t="shared" si="48"/>
        <v>3.1184923667529389</v>
      </c>
      <c r="AC56" s="32"/>
      <c r="AD56" s="5">
        <f t="shared" si="73"/>
        <v>8377.4826487551309</v>
      </c>
      <c r="AE56" s="5">
        <f t="shared" si="50"/>
        <v>-83.774826487551294</v>
      </c>
      <c r="AF56" s="5">
        <f t="shared" si="70"/>
        <v>-921.52309136306428</v>
      </c>
      <c r="AG56" s="5">
        <f t="shared" si="76"/>
        <v>-25106.592232568499</v>
      </c>
      <c r="AH56" s="5">
        <f t="shared" si="77"/>
        <v>-17734.407501663984</v>
      </c>
      <c r="AI56" s="42">
        <f t="shared" si="71"/>
        <v>0</v>
      </c>
      <c r="AJ56" s="42">
        <f t="shared" si="74"/>
        <v>813.95546970658222</v>
      </c>
      <c r="AK56" s="42">
        <f t="shared" si="78"/>
        <v>-16920.4520319574</v>
      </c>
    </row>
    <row r="57" spans="1:37" ht="15" x14ac:dyDescent="0.2">
      <c r="I57" s="2">
        <f t="shared" si="54"/>
        <v>20</v>
      </c>
      <c r="J57" s="11">
        <f t="shared" si="45"/>
        <v>16178.211791906091</v>
      </c>
      <c r="K57" s="11">
        <f t="shared" si="55"/>
        <v>161.78211791906091</v>
      </c>
      <c r="L57" s="24">
        <f t="shared" si="64"/>
        <v>1779.6032971096699</v>
      </c>
      <c r="M57" s="11">
        <f t="shared" si="43"/>
        <v>602229</v>
      </c>
      <c r="N57" s="28">
        <f t="shared" si="56"/>
        <v>0</v>
      </c>
      <c r="O57" s="35">
        <f t="shared" si="46"/>
        <v>0</v>
      </c>
      <c r="P57" s="35">
        <f t="shared" si="69"/>
        <v>6.0222899999999999</v>
      </c>
      <c r="Q57">
        <f t="shared" si="57"/>
        <v>84</v>
      </c>
      <c r="R57" s="45">
        <f>1000*VLOOKUP(Q57, '[1]Mortality (No Interventions)'!$B$10:$O$129,7)</f>
        <v>80.874972794926677</v>
      </c>
      <c r="S57" s="46">
        <f>VLOOKUP(I57, '[1]Lapse Rates'!$A$4:$F$24, 4)</f>
        <v>0</v>
      </c>
      <c r="T57" s="33">
        <f t="shared" si="75"/>
        <v>0.51782500788785313</v>
      </c>
      <c r="U57" s="33">
        <f t="shared" si="65"/>
        <v>4.1879083425462815E-2</v>
      </c>
      <c r="V57" s="39">
        <f t="shared" si="59"/>
        <v>0</v>
      </c>
      <c r="W57" s="32">
        <f t="shared" si="66"/>
        <v>0.47594592446239031</v>
      </c>
      <c r="X57" s="31"/>
      <c r="Y57" s="5">
        <f t="shared" si="72"/>
        <v>0</v>
      </c>
      <c r="Z57" s="5">
        <f t="shared" si="61"/>
        <v>3.1184923667529389</v>
      </c>
      <c r="AA57" s="5">
        <f t="shared" si="67"/>
        <v>0</v>
      </c>
      <c r="AB57" s="5">
        <f t="shared" si="48"/>
        <v>2.8662843814306087</v>
      </c>
      <c r="AC57" s="32"/>
      <c r="AD57" s="5">
        <f t="shared" si="73"/>
        <v>7699.9539674470889</v>
      </c>
      <c r="AE57" s="5">
        <f t="shared" si="50"/>
        <v>-76.999539674470881</v>
      </c>
      <c r="AF57" s="5">
        <f t="shared" si="70"/>
        <v>-846.99493641917968</v>
      </c>
      <c r="AG57" s="5">
        <f t="shared" si="76"/>
        <v>-25220.798532233046</v>
      </c>
      <c r="AH57" s="5">
        <f t="shared" si="77"/>
        <v>-18444.839040879608</v>
      </c>
      <c r="AI57" s="42">
        <f t="shared" si="71"/>
        <v>0</v>
      </c>
      <c r="AJ57" s="42">
        <f t="shared" si="74"/>
        <v>748.11775346567242</v>
      </c>
      <c r="AK57" s="42">
        <f t="shared" si="78"/>
        <v>-17696.721287413937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271896.05197546526</v>
      </c>
      <c r="AE60" s="21">
        <f t="shared" ref="AE60:AK60" si="79">SUM(AE37:AE57)</f>
        <v>-8868.6972253226741</v>
      </c>
      <c r="AF60" s="21">
        <f t="shared" si="79"/>
        <v>-28636.487245029439</v>
      </c>
      <c r="AG60" s="21">
        <f t="shared" si="79"/>
        <v>-288964.9771527191</v>
      </c>
      <c r="AH60" s="21">
        <f t="shared" si="79"/>
        <v>-54574.109647605932</v>
      </c>
      <c r="AI60" s="21">
        <f t="shared" si="79"/>
        <v>0</v>
      </c>
      <c r="AJ60" s="21">
        <f t="shared" si="79"/>
        <v>24860.381716328153</v>
      </c>
      <c r="AK60" s="21">
        <f t="shared" si="79"/>
        <v>-29713.727931277797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136603.32330264151</v>
      </c>
      <c r="AE62" s="21">
        <f t="shared" ref="AE62:AK62" si="80">AE37+NPV($D$6,AE38:AE57)</f>
        <v>-7530.0428045723165</v>
      </c>
      <c r="AF62" s="21">
        <f t="shared" si="80"/>
        <v>-13911.288616775531</v>
      </c>
      <c r="AG62" s="21">
        <f t="shared" si="80"/>
        <v>-97413.600015256365</v>
      </c>
      <c r="AH62" s="21">
        <f t="shared" si="80"/>
        <v>17748.391866037287</v>
      </c>
      <c r="AI62" s="21">
        <f t="shared" si="80"/>
        <v>0</v>
      </c>
      <c r="AJ62" s="21">
        <f t="shared" si="80"/>
        <v>11714.342626909565</v>
      </c>
      <c r="AK62" s="21">
        <f t="shared" si="80"/>
        <v>29462.73449294686</v>
      </c>
    </row>
    <row r="64" spans="1:37" x14ac:dyDescent="0.15">
      <c r="AC64" s="22" t="str">
        <f>"Present Value at "&amp;TEXT($D$7,"0.00%")&amp;":"</f>
        <v>Present Value at 5.64%:</v>
      </c>
      <c r="AD64" s="21">
        <f>AD37+NPV($D$7,AD38:AD57)</f>
        <v>175791.91231983635</v>
      </c>
      <c r="AE64" s="21">
        <f t="shared" ref="AE64:AK64" si="81">AE37+NPV($D$7,AE38:AE57)</f>
        <v>-7916.1891922033083</v>
      </c>
      <c r="AF64" s="21">
        <f t="shared" si="81"/>
        <v>-18158.898880716439</v>
      </c>
      <c r="AG64" s="21">
        <f t="shared" si="81"/>
        <v>-147659.97905082512</v>
      </c>
      <c r="AH64" s="21">
        <f t="shared" si="81"/>
        <v>2056.8451960914754</v>
      </c>
      <c r="AI64" s="21">
        <f t="shared" si="81"/>
        <v>0</v>
      </c>
      <c r="AJ64" s="21">
        <f t="shared" si="81"/>
        <v>15522.346694651143</v>
      </c>
      <c r="AK64" s="21">
        <f t="shared" si="81"/>
        <v>17579.191890742622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27049.858240453665</v>
      </c>
    </row>
    <row r="69" spans="1:39" x14ac:dyDescent="0.15">
      <c r="G69" s="49" t="s">
        <v>58</v>
      </c>
      <c r="I69" s="1">
        <v>0</v>
      </c>
      <c r="J69" s="11">
        <f>H$68</f>
        <v>27049.858240453665</v>
      </c>
      <c r="K69" s="11">
        <f>J69*$C$10</f>
        <v>10819.943296181467</v>
      </c>
      <c r="L69" s="24">
        <f>$C$78</f>
        <v>3786.9801536635132</v>
      </c>
      <c r="M69" s="11">
        <f t="shared" ref="M69:M89" si="82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83">O69*W69</f>
        <v>0</v>
      </c>
      <c r="AB69" s="5">
        <f>P69*W69</f>
        <v>6.0222899999999999</v>
      </c>
      <c r="AC69" s="32"/>
      <c r="AD69" s="5">
        <f>$W69*J69</f>
        <v>27049.858240453665</v>
      </c>
      <c r="AE69" s="5">
        <f>-$W69*K69</f>
        <v>-10819.943296181467</v>
      </c>
      <c r="AF69" s="5">
        <f>-$W69*L69</f>
        <v>-3786.9801536635132</v>
      </c>
      <c r="AG69" s="5"/>
      <c r="AH69" s="5">
        <f>SUM(AD69:AG69)</f>
        <v>12442.934790608684</v>
      </c>
      <c r="AI69" s="42">
        <f>Y69-AA69</f>
        <v>0</v>
      </c>
      <c r="AJ69" s="42"/>
      <c r="AK69" s="42">
        <f>SUM(AH69:AJ69)</f>
        <v>12442.934790608684</v>
      </c>
      <c r="AL69" s="6" t="s">
        <v>39</v>
      </c>
      <c r="AM69" s="36">
        <f>AK96</f>
        <v>26460.18253013253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84">H$68</f>
        <v>27049.858240453665</v>
      </c>
      <c r="K70" s="11"/>
      <c r="L70" s="24"/>
      <c r="M70" s="11">
        <f t="shared" si="82"/>
        <v>602229</v>
      </c>
      <c r="N70" s="78">
        <f t="shared" ref="N70:N89" si="85">$N$37</f>
        <v>0</v>
      </c>
      <c r="O70" s="35">
        <f t="shared" ref="O70:O89" si="86">M70*N70/1000</f>
        <v>0</v>
      </c>
      <c r="P70" s="35">
        <f t="shared" ref="P70:P71" si="87">$H$14*M70/1000</f>
        <v>6.0222899999999999</v>
      </c>
      <c r="Q70">
        <f t="shared" ref="Q70:Q89" si="88">Q5</f>
        <v>65</v>
      </c>
      <c r="R70" s="85">
        <f>1000*VLOOKUP(Q70, '[1]Mortality (No Interventions)'!$B$10:$O$129,10)</f>
        <v>19.359702853777794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1.9359702853777794E-2</v>
      </c>
      <c r="V70" s="39">
        <f>MIN(S70*T70,T70-U70)</f>
        <v>2.3220462500000002E-3</v>
      </c>
      <c r="W70" s="32">
        <f>T70-SUM(U70:V70)</f>
        <v>0.97831825089622215</v>
      </c>
      <c r="X70" s="32"/>
      <c r="Y70" s="5">
        <f>AA69</f>
        <v>0</v>
      </c>
      <c r="Z70" s="5">
        <f>AB69</f>
        <v>6.0222899999999999</v>
      </c>
      <c r="AA70" s="5">
        <f t="shared" si="83"/>
        <v>0</v>
      </c>
      <c r="AB70" s="5">
        <f t="shared" ref="AB70:AB89" si="89">P70*W70</f>
        <v>5.89171621918981</v>
      </c>
      <c r="AC70" s="32"/>
      <c r="AD70" s="5">
        <f t="shared" ref="AD70:AD72" si="90">$W70*J70</f>
        <v>26463.37000079139</v>
      </c>
      <c r="AE70" s="5">
        <f t="shared" ref="AE70:AE89" si="91">-$W70*K70</f>
        <v>0</v>
      </c>
      <c r="AF70" s="5">
        <f t="shared" ref="AF70:AF71" si="92">-$W70*L70</f>
        <v>0</v>
      </c>
      <c r="AG70" s="5">
        <f>-U70*M70</f>
        <v>-11658.974489927747</v>
      </c>
      <c r="AH70" s="5">
        <f t="shared" ref="AH70:AH78" si="93">SUM(AD70:AG70)</f>
        <v>14804.395510863644</v>
      </c>
      <c r="AI70" s="42">
        <f>-M70*$W69*(N70-N69)/1000</f>
        <v>0</v>
      </c>
      <c r="AJ70" s="42">
        <f>$D$6*SUM(Y70:Z70,AD70:AE70)</f>
        <v>2596.6473837266358</v>
      </c>
      <c r="AK70" s="42">
        <f t="shared" ref="AK70" si="94">SUM(AH70:AJ70)</f>
        <v>17401.042894590279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95">I70+1</f>
        <v>2</v>
      </c>
      <c r="J71" s="11">
        <f t="shared" si="84"/>
        <v>27049.858240453665</v>
      </c>
      <c r="K71" s="11">
        <f t="shared" ref="K71:K89" si="96">J71*$C$11</f>
        <v>270.49858240453665</v>
      </c>
      <c r="L71" s="24">
        <f>$C$79</f>
        <v>2975.484406449903</v>
      </c>
      <c r="M71" s="11">
        <f t="shared" si="82"/>
        <v>602229</v>
      </c>
      <c r="N71" s="78">
        <f t="shared" si="85"/>
        <v>0</v>
      </c>
      <c r="O71" s="35">
        <f t="shared" si="86"/>
        <v>0</v>
      </c>
      <c r="P71" s="35">
        <f t="shared" si="87"/>
        <v>6.0222899999999999</v>
      </c>
      <c r="Q71">
        <f t="shared" si="88"/>
        <v>66</v>
      </c>
      <c r="R71" s="45">
        <f>1000*VLOOKUP(Q71, '[1]Mortality (No Interventions)'!$B$10:$O$129,10)</f>
        <v>21.108802160444593</v>
      </c>
      <c r="S71" s="46">
        <f>VLOOKUP(I71, '[1]Lapse Rates'!$A$4:$F$24, 5)</f>
        <v>2.1348066000000001E-3</v>
      </c>
      <c r="T71" s="33">
        <f t="shared" ref="T71:T73" si="97">W70</f>
        <v>0.97831825089622215</v>
      </c>
      <c r="U71" s="33">
        <f>T71*R71/1000</f>
        <v>2.065112640812055E-2</v>
      </c>
      <c r="V71" s="39">
        <f t="shared" ref="V71:V89" si="98">MIN(S71*T71,T71-U71)</f>
        <v>2.0885202589137112E-3</v>
      </c>
      <c r="W71" s="32">
        <f>T71-SUM(U71:V71)</f>
        <v>0.95557860422918794</v>
      </c>
      <c r="X71" s="32"/>
      <c r="Y71" s="5">
        <f t="shared" ref="Y71:Y72" si="99">AA70</f>
        <v>0</v>
      </c>
      <c r="Z71" s="5">
        <f t="shared" ref="Z71:Z89" si="100">AB70</f>
        <v>5.89171621918981</v>
      </c>
      <c r="AA71" s="5">
        <f>O71*W71</f>
        <v>0</v>
      </c>
      <c r="AB71" s="5">
        <f t="shared" si="89"/>
        <v>5.7547714724633963</v>
      </c>
      <c r="AC71" s="32"/>
      <c r="AD71" s="5">
        <f t="shared" si="90"/>
        <v>25848.265782010112</v>
      </c>
      <c r="AE71" s="5">
        <f t="shared" si="91"/>
        <v>-258.48265782010111</v>
      </c>
      <c r="AF71" s="5">
        <f t="shared" si="92"/>
        <v>-2843.3092360211122</v>
      </c>
      <c r="AG71" s="5">
        <f t="shared" ref="AG71:AG74" si="101">-U71*M71</f>
        <v>-12436.70720563603</v>
      </c>
      <c r="AH71" s="5">
        <f t="shared" si="93"/>
        <v>10309.766682532867</v>
      </c>
      <c r="AI71" s="42">
        <f>-M71*($W70*N71-$W69*N70)/1000</f>
        <v>0</v>
      </c>
      <c r="AJ71" s="42">
        <f t="shared" ref="AJ71:AJ72" si="102">$D$6*SUM(Y71:Z71,AD71:AE71)</f>
        <v>2510.9357018441428</v>
      </c>
      <c r="AK71" s="42">
        <f>SUM(AH71:AJ71)</f>
        <v>12820.702384377009</v>
      </c>
      <c r="AL71" s="48" t="s">
        <v>59</v>
      </c>
      <c r="AM71" s="54">
        <f>AK96/AD96</f>
        <v>0.1000000043106172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95"/>
        <v>3</v>
      </c>
      <c r="J72" s="11">
        <f t="shared" si="84"/>
        <v>27049.858240453665</v>
      </c>
      <c r="K72" s="11">
        <f t="shared" si="96"/>
        <v>270.49858240453665</v>
      </c>
      <c r="L72" s="24">
        <f t="shared" ref="L72:L89" si="103">$C$79</f>
        <v>2975.484406449903</v>
      </c>
      <c r="M72" s="11">
        <f t="shared" si="82"/>
        <v>602229</v>
      </c>
      <c r="N72" s="78">
        <f t="shared" si="85"/>
        <v>0</v>
      </c>
      <c r="O72" s="35">
        <f t="shared" si="86"/>
        <v>0</v>
      </c>
      <c r="P72" s="35">
        <f>$H$14*M72/1000</f>
        <v>6.0222899999999999</v>
      </c>
      <c r="Q72">
        <f t="shared" si="88"/>
        <v>67</v>
      </c>
      <c r="R72" s="45">
        <f>1000*VLOOKUP(Q72, '[1]Mortality (No Interventions)'!$B$10:$O$129,10)</f>
        <v>22.957932488863925</v>
      </c>
      <c r="S72" s="46">
        <f>VLOOKUP(I72, '[1]Lapse Rates'!$A$4:$F$24, 5)</f>
        <v>2.1304430000000001E-3</v>
      </c>
      <c r="T72" s="33">
        <f t="shared" si="97"/>
        <v>0.95557860422918794</v>
      </c>
      <c r="U72" s="33">
        <f t="shared" ref="U72:U89" si="104">T72*R72/1000</f>
        <v>2.1938109083696516E-2</v>
      </c>
      <c r="V72" s="39">
        <f t="shared" si="98"/>
        <v>2.0358057483298437E-3</v>
      </c>
      <c r="W72" s="32">
        <f t="shared" ref="W72:W89" si="105">T72-SUM(U72:V72)</f>
        <v>0.93160468939716157</v>
      </c>
      <c r="X72" s="32"/>
      <c r="Y72" s="5">
        <f t="shared" si="99"/>
        <v>0</v>
      </c>
      <c r="Z72" s="5">
        <f t="shared" si="100"/>
        <v>5.7547714724633963</v>
      </c>
      <c r="AA72" s="5">
        <f t="shared" ref="AA72:AA89" si="106">O72*W72</f>
        <v>0</v>
      </c>
      <c r="AB72" s="5">
        <f t="shared" si="89"/>
        <v>5.6103936049096319</v>
      </c>
      <c r="AC72" s="32"/>
      <c r="AD72" s="5">
        <f t="shared" si="90"/>
        <v>25199.774784335088</v>
      </c>
      <c r="AE72" s="5">
        <f t="shared" si="91"/>
        <v>-251.99774784335088</v>
      </c>
      <c r="AF72" s="5">
        <f>-$W72*L72</f>
        <v>-2771.9752262768593</v>
      </c>
      <c r="AG72" s="5">
        <f t="shared" si="101"/>
        <v>-13211.765495365469</v>
      </c>
      <c r="AH72" s="5">
        <f t="shared" si="93"/>
        <v>8964.0363148494089</v>
      </c>
      <c r="AI72" s="42">
        <f>-M72*($W71*N72-$W70*N71)/1000</f>
        <v>0</v>
      </c>
      <c r="AJ72" s="42">
        <f t="shared" si="102"/>
        <v>2447.9414703612883</v>
      </c>
      <c r="AK72" s="42">
        <f t="shared" ref="AK72:AK79" si="107">SUM(AH72:AJ72)</f>
        <v>11411.977785210696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95"/>
        <v>4</v>
      </c>
      <c r="J73" s="11">
        <f t="shared" si="84"/>
        <v>27049.858240453665</v>
      </c>
      <c r="K73" s="11">
        <f t="shared" si="96"/>
        <v>270.49858240453665</v>
      </c>
      <c r="L73" s="24">
        <f t="shared" si="103"/>
        <v>2975.484406449903</v>
      </c>
      <c r="M73" s="11">
        <f t="shared" si="82"/>
        <v>602229</v>
      </c>
      <c r="N73" s="78">
        <f t="shared" si="85"/>
        <v>0</v>
      </c>
      <c r="O73" s="35">
        <f t="shared" si="86"/>
        <v>0</v>
      </c>
      <c r="P73" s="35">
        <f t="shared" ref="P73:P89" si="108">$H$14*M73/1000</f>
        <v>6.0222899999999999</v>
      </c>
      <c r="Q73">
        <f t="shared" si="88"/>
        <v>68</v>
      </c>
      <c r="R73" s="45">
        <f>1000*VLOOKUP(Q73, '[1]Mortality (No Interventions)'!$B$10:$O$129,10)</f>
        <v>24.904675208658585</v>
      </c>
      <c r="S73" s="46">
        <f>VLOOKUP(I73, '[1]Lapse Rates'!$A$4:$F$24, 5)</f>
        <v>1.8971547999999999E-3</v>
      </c>
      <c r="T73" s="33">
        <f t="shared" si="97"/>
        <v>0.93160468939716157</v>
      </c>
      <c r="U73" s="33">
        <f t="shared" si="104"/>
        <v>2.3201312212299569E-2</v>
      </c>
      <c r="V73" s="39">
        <f t="shared" si="98"/>
        <v>1.7673983081923342E-3</v>
      </c>
      <c r="W73" s="32">
        <f t="shared" si="105"/>
        <v>0.90663597887666969</v>
      </c>
      <c r="X73" s="32"/>
      <c r="Y73" s="5">
        <f>AA72</f>
        <v>0</v>
      </c>
      <c r="Z73" s="5">
        <f t="shared" si="100"/>
        <v>5.6103936049096319</v>
      </c>
      <c r="AA73" s="5">
        <f t="shared" si="106"/>
        <v>0</v>
      </c>
      <c r="AB73" s="5">
        <f t="shared" si="89"/>
        <v>5.4600247892291787</v>
      </c>
      <c r="AC73" s="32"/>
      <c r="AD73" s="5">
        <f>$W73*J73</f>
        <v>24524.374704308859</v>
      </c>
      <c r="AE73" s="5">
        <f t="shared" si="91"/>
        <v>-245.24374704308858</v>
      </c>
      <c r="AF73" s="5">
        <f t="shared" ref="AF73:AF89" si="109">-$W73*L73</f>
        <v>-2697.6812174739744</v>
      </c>
      <c r="AG73" s="5">
        <f t="shared" si="101"/>
        <v>-13972.503052300957</v>
      </c>
      <c r="AH73" s="5">
        <f t="shared" si="93"/>
        <v>7608.9466874908376</v>
      </c>
      <c r="AI73" s="42">
        <f t="shared" ref="AI73:AI89" si="110">-M73*($W72*N73-$W71*N72)/1000</f>
        <v>0</v>
      </c>
      <c r="AJ73" s="42">
        <f>$D$6*SUM(Y73:Z73,AD73:AE73)</f>
        <v>2382.3331265204142</v>
      </c>
      <c r="AK73" s="42">
        <f t="shared" si="107"/>
        <v>9991.2798140112518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95"/>
        <v>5</v>
      </c>
      <c r="J74" s="11">
        <f t="shared" si="84"/>
        <v>27049.858240453665</v>
      </c>
      <c r="K74" s="11">
        <f t="shared" si="96"/>
        <v>270.49858240453665</v>
      </c>
      <c r="L74" s="24">
        <f t="shared" si="103"/>
        <v>2975.484406449903</v>
      </c>
      <c r="M74" s="11">
        <f t="shared" si="82"/>
        <v>602229</v>
      </c>
      <c r="N74" s="78">
        <f t="shared" si="85"/>
        <v>0</v>
      </c>
      <c r="O74" s="35">
        <f t="shared" si="86"/>
        <v>0</v>
      </c>
      <c r="P74" s="35">
        <f t="shared" si="108"/>
        <v>6.0222899999999999</v>
      </c>
      <c r="Q74">
        <f t="shared" si="88"/>
        <v>69</v>
      </c>
      <c r="R74" s="45">
        <f>1000*VLOOKUP(Q74, '[1]Mortality (No Interventions)'!$B$10:$O$129,10)</f>
        <v>27.083964191409656</v>
      </c>
      <c r="S74" s="46">
        <f>VLOOKUP(I74, '[1]Lapse Rates'!$A$4:$F$24, 5)</f>
        <v>1.8563969E-3</v>
      </c>
      <c r="T74" s="33">
        <f>W73</f>
        <v>0.90663597887666969</v>
      </c>
      <c r="U74" s="33">
        <f t="shared" si="104"/>
        <v>2.4555296386539364E-2</v>
      </c>
      <c r="V74" s="39">
        <f t="shared" si="98"/>
        <v>1.6830762206151151E-3</v>
      </c>
      <c r="W74" s="32">
        <f t="shared" si="105"/>
        <v>0.88039760626951524</v>
      </c>
      <c r="X74" s="32"/>
      <c r="Y74" s="5">
        <f t="shared" ref="Y74:Y89" si="111">AA73</f>
        <v>0</v>
      </c>
      <c r="Z74" s="5">
        <f t="shared" si="100"/>
        <v>5.4600247892291787</v>
      </c>
      <c r="AA74" s="5">
        <f t="shared" si="106"/>
        <v>0</v>
      </c>
      <c r="AB74" s="5">
        <f t="shared" si="89"/>
        <v>5.3020097002608386</v>
      </c>
      <c r="AC74" s="32"/>
      <c r="AD74" s="5">
        <f t="shared" ref="AD74:AD88" si="112">$W74*J74</f>
        <v>23814.630444825129</v>
      </c>
      <c r="AE74" s="5">
        <f t="shared" si="91"/>
        <v>-238.14630444825127</v>
      </c>
      <c r="AF74" s="5">
        <f t="shared" si="109"/>
        <v>-2619.6093489307641</v>
      </c>
      <c r="AG74" s="5">
        <f t="shared" si="101"/>
        <v>-14787.911587569215</v>
      </c>
      <c r="AH74" s="5">
        <f t="shared" si="93"/>
        <v>6168.9632038768978</v>
      </c>
      <c r="AI74" s="42">
        <f t="shared" si="110"/>
        <v>0</v>
      </c>
      <c r="AJ74" s="42">
        <f t="shared" ref="AJ74:AJ89" si="113">$D$6*SUM(Y74:Z74,AD74:AE74)</f>
        <v>2313.3887226027955</v>
      </c>
      <c r="AK74" s="42">
        <f t="shared" si="107"/>
        <v>8482.3519264796923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95"/>
        <v>6</v>
      </c>
      <c r="J75" s="11">
        <f t="shared" si="84"/>
        <v>27049.858240453665</v>
      </c>
      <c r="K75" s="11">
        <f t="shared" si="96"/>
        <v>270.49858240453665</v>
      </c>
      <c r="L75" s="24">
        <f t="shared" si="103"/>
        <v>2975.484406449903</v>
      </c>
      <c r="M75" s="11">
        <f t="shared" si="82"/>
        <v>602229</v>
      </c>
      <c r="N75" s="78">
        <f t="shared" si="85"/>
        <v>0</v>
      </c>
      <c r="O75" s="35">
        <f t="shared" si="86"/>
        <v>0</v>
      </c>
      <c r="P75" s="35">
        <f t="shared" si="108"/>
        <v>6.0222899999999999</v>
      </c>
      <c r="Q75">
        <f t="shared" si="88"/>
        <v>70</v>
      </c>
      <c r="R75" s="45">
        <f>1000*VLOOKUP(Q75, '[1]Mortality (No Interventions)'!$B$10:$O$129,10)</f>
        <v>29.527015902976899</v>
      </c>
      <c r="S75" s="46">
        <f>VLOOKUP(I75, '[1]Lapse Rates'!$A$4:$F$24, 5)</f>
        <v>1.7512077999999999E-3</v>
      </c>
      <c r="T75" s="33">
        <f t="shared" ref="T75:T89" si="114">W74</f>
        <v>0.88039760626951524</v>
      </c>
      <c r="U75" s="33">
        <f t="shared" si="104"/>
        <v>2.5995514121262771E-2</v>
      </c>
      <c r="V75" s="39">
        <f t="shared" si="98"/>
        <v>1.5417591552005039E-3</v>
      </c>
      <c r="W75" s="32">
        <f t="shared" si="105"/>
        <v>0.85286033299305197</v>
      </c>
      <c r="X75" s="32"/>
      <c r="Y75" s="5">
        <f t="shared" si="111"/>
        <v>0</v>
      </c>
      <c r="Z75" s="5">
        <f t="shared" si="100"/>
        <v>5.3020097002608386</v>
      </c>
      <c r="AA75" s="5">
        <f t="shared" si="106"/>
        <v>0</v>
      </c>
      <c r="AB75" s="5">
        <f t="shared" si="89"/>
        <v>5.1361722547807265</v>
      </c>
      <c r="AC75" s="32"/>
      <c r="AD75" s="5">
        <f t="shared" si="112"/>
        <v>23069.751106368163</v>
      </c>
      <c r="AE75" s="5">
        <f t="shared" si="91"/>
        <v>-230.69751106368165</v>
      </c>
      <c r="AF75" s="5">
        <f t="shared" si="109"/>
        <v>-2537.672621700498</v>
      </c>
      <c r="AG75" s="5">
        <f>-U75*M75</f>
        <v>-15655.252473733957</v>
      </c>
      <c r="AH75" s="5">
        <f t="shared" si="93"/>
        <v>4646.1284998700266</v>
      </c>
      <c r="AI75" s="42">
        <f t="shared" si="110"/>
        <v>0</v>
      </c>
      <c r="AJ75" s="42">
        <f t="shared" si="113"/>
        <v>2241.0312848509652</v>
      </c>
      <c r="AK75" s="42">
        <f t="shared" si="107"/>
        <v>6887.1597847209923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95"/>
        <v>7</v>
      </c>
      <c r="J76" s="11">
        <f t="shared" si="84"/>
        <v>27049.858240453665</v>
      </c>
      <c r="K76" s="11">
        <f t="shared" si="96"/>
        <v>270.49858240453665</v>
      </c>
      <c r="L76" s="24">
        <f t="shared" si="103"/>
        <v>2975.484406449903</v>
      </c>
      <c r="M76" s="11">
        <f t="shared" si="82"/>
        <v>602229</v>
      </c>
      <c r="N76" s="78">
        <f t="shared" si="85"/>
        <v>0</v>
      </c>
      <c r="O76" s="35">
        <f t="shared" si="86"/>
        <v>0</v>
      </c>
      <c r="P76" s="35">
        <f t="shared" si="108"/>
        <v>6.0222899999999999</v>
      </c>
      <c r="Q76">
        <f t="shared" si="88"/>
        <v>71</v>
      </c>
      <c r="R76" s="45">
        <f>1000*VLOOKUP(Q76, '[1]Mortality (No Interventions)'!$B$10:$O$129,10)</f>
        <v>32.312032366017498</v>
      </c>
      <c r="S76" s="46">
        <f>VLOOKUP(I76, '[1]Lapse Rates'!$A$4:$F$24, 5)</f>
        <v>1.6267663999999999E-3</v>
      </c>
      <c r="T76" s="33">
        <f t="shared" si="114"/>
        <v>0.85286033299305197</v>
      </c>
      <c r="U76" s="33">
        <f t="shared" si="104"/>
        <v>2.7557650683363955E-2</v>
      </c>
      <c r="V76" s="39">
        <f t="shared" si="98"/>
        <v>1.3874045336059082E-3</v>
      </c>
      <c r="W76" s="32">
        <f t="shared" si="105"/>
        <v>0.82391527777608209</v>
      </c>
      <c r="X76" s="32"/>
      <c r="Y76" s="5">
        <f t="shared" si="111"/>
        <v>0</v>
      </c>
      <c r="Z76" s="5">
        <f t="shared" si="100"/>
        <v>5.1361722547807265</v>
      </c>
      <c r="AA76" s="5">
        <f t="shared" si="106"/>
        <v>0</v>
      </c>
      <c r="AB76" s="5">
        <f t="shared" si="89"/>
        <v>4.9618567381981213</v>
      </c>
      <c r="AC76" s="32"/>
      <c r="AD76" s="5">
        <f t="shared" si="112"/>
        <v>22286.791465987026</v>
      </c>
      <c r="AE76" s="5">
        <f t="shared" si="91"/>
        <v>-222.86791465987025</v>
      </c>
      <c r="AF76" s="5">
        <f t="shared" si="109"/>
        <v>-2451.5470612585727</v>
      </c>
      <c r="AG76" s="5">
        <f t="shared" ref="AG76:AG89" si="115">-U76*M76</f>
        <v>-16596.01641339159</v>
      </c>
      <c r="AH76" s="5">
        <f t="shared" si="93"/>
        <v>3016.3600766769923</v>
      </c>
      <c r="AI76" s="42">
        <f t="shared" si="110"/>
        <v>0</v>
      </c>
      <c r="AJ76" s="42">
        <f t="shared" si="113"/>
        <v>2164.9747588833879</v>
      </c>
      <c r="AK76" s="42">
        <f t="shared" si="107"/>
        <v>5181.3348355603803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95"/>
        <v>8</v>
      </c>
      <c r="J77" s="11">
        <f t="shared" si="84"/>
        <v>27049.858240453665</v>
      </c>
      <c r="K77" s="11">
        <f t="shared" si="96"/>
        <v>270.49858240453665</v>
      </c>
      <c r="L77" s="24">
        <f t="shared" si="103"/>
        <v>2975.484406449903</v>
      </c>
      <c r="M77" s="11">
        <f t="shared" si="82"/>
        <v>602229</v>
      </c>
      <c r="N77" s="78">
        <f t="shared" si="85"/>
        <v>0</v>
      </c>
      <c r="O77" s="35">
        <f t="shared" si="86"/>
        <v>0</v>
      </c>
      <c r="P77" s="35">
        <f t="shared" si="108"/>
        <v>6.0222899999999999</v>
      </c>
      <c r="Q77">
        <f t="shared" si="88"/>
        <v>72</v>
      </c>
      <c r="R77" s="45">
        <f>1000*VLOOKUP(Q77, '[1]Mortality (No Interventions)'!$B$10:$O$129,10)</f>
        <v>35.5087889395719</v>
      </c>
      <c r="S77" s="46">
        <f>VLOOKUP(I77, '[1]Lapse Rates'!$A$4:$F$24, 5)</f>
        <v>1.427546E-3</v>
      </c>
      <c r="T77" s="33">
        <f t="shared" si="114"/>
        <v>0.82391527777608209</v>
      </c>
      <c r="U77" s="33">
        <f t="shared" si="104"/>
        <v>2.9256233702639654E-2</v>
      </c>
      <c r="V77" s="39">
        <f t="shared" si="98"/>
        <v>1.1761769591281349E-3</v>
      </c>
      <c r="W77" s="32">
        <f t="shared" si="105"/>
        <v>0.79348286711431426</v>
      </c>
      <c r="X77" s="32"/>
      <c r="Y77" s="5">
        <f t="shared" si="111"/>
        <v>0</v>
      </c>
      <c r="Z77" s="5">
        <f t="shared" si="100"/>
        <v>4.9618567381981213</v>
      </c>
      <c r="AA77" s="5">
        <f t="shared" si="106"/>
        <v>0</v>
      </c>
      <c r="AB77" s="5">
        <f t="shared" si="89"/>
        <v>4.778583935793864</v>
      </c>
      <c r="AC77" s="32"/>
      <c r="AD77" s="5">
        <f t="shared" si="112"/>
        <v>21463.599071670935</v>
      </c>
      <c r="AE77" s="5">
        <f t="shared" si="91"/>
        <v>-214.63599071670933</v>
      </c>
      <c r="AF77" s="5">
        <f t="shared" si="109"/>
        <v>-2360.9958978838026</v>
      </c>
      <c r="AG77" s="5">
        <f t="shared" si="115"/>
        <v>-17618.952366506976</v>
      </c>
      <c r="AH77" s="5">
        <f t="shared" si="93"/>
        <v>1269.0148165634455</v>
      </c>
      <c r="AI77" s="42">
        <f t="shared" si="110"/>
        <v>0</v>
      </c>
      <c r="AJ77" s="42">
        <f t="shared" si="113"/>
        <v>2085.0100363876268</v>
      </c>
      <c r="AK77" s="42">
        <f t="shared" si="107"/>
        <v>3354.0248529510723</v>
      </c>
    </row>
    <row r="78" spans="1:39" ht="15" x14ac:dyDescent="0.2">
      <c r="A78" s="12"/>
      <c r="B78" s="13">
        <v>1</v>
      </c>
      <c r="C78" s="10">
        <f>$H$68*0.14</f>
        <v>3786.9801536635132</v>
      </c>
      <c r="D78" s="1"/>
      <c r="E78" s="81" t="s">
        <v>51</v>
      </c>
      <c r="F78" s="13"/>
      <c r="G78" s="8"/>
      <c r="I78" s="2">
        <f t="shared" si="95"/>
        <v>9</v>
      </c>
      <c r="J78" s="11">
        <f t="shared" si="84"/>
        <v>27049.858240453665</v>
      </c>
      <c r="K78" s="11">
        <f t="shared" si="96"/>
        <v>270.49858240453665</v>
      </c>
      <c r="L78" s="24">
        <f t="shared" si="103"/>
        <v>2975.484406449903</v>
      </c>
      <c r="M78" s="11">
        <f t="shared" si="82"/>
        <v>602229</v>
      </c>
      <c r="N78" s="78">
        <f t="shared" si="85"/>
        <v>0</v>
      </c>
      <c r="O78" s="35">
        <f t="shared" si="86"/>
        <v>0</v>
      </c>
      <c r="P78" s="35">
        <f t="shared" si="108"/>
        <v>6.0222899999999999</v>
      </c>
      <c r="Q78">
        <f t="shared" si="88"/>
        <v>73</v>
      </c>
      <c r="R78" s="45">
        <f>1000*VLOOKUP(Q78, '[1]Mortality (No Interventions)'!$B$10:$O$129,10)</f>
        <v>39.177890853852709</v>
      </c>
      <c r="S78" s="46">
        <f>VLOOKUP(I78, '[1]Lapse Rates'!$A$4:$F$24, 5)</f>
        <v>1.4710299999999999E-3</v>
      </c>
      <c r="T78" s="33">
        <f t="shared" si="114"/>
        <v>0.79348286711431426</v>
      </c>
      <c r="U78" s="33">
        <f t="shared" si="104"/>
        <v>3.1086985162206714E-2</v>
      </c>
      <c r="V78" s="39">
        <f t="shared" si="98"/>
        <v>1.1672371020111697E-3</v>
      </c>
      <c r="W78" s="32">
        <f t="shared" si="105"/>
        <v>0.76122864485009634</v>
      </c>
      <c r="X78" s="32"/>
      <c r="Y78" s="5">
        <f t="shared" si="111"/>
        <v>0</v>
      </c>
      <c r="Z78" s="5">
        <f t="shared" si="100"/>
        <v>4.778583935793864</v>
      </c>
      <c r="AA78" s="5">
        <f t="shared" si="106"/>
        <v>0</v>
      </c>
      <c r="AB78" s="5">
        <f t="shared" si="89"/>
        <v>4.5843396555942864</v>
      </c>
      <c r="AC78" s="32"/>
      <c r="AD78" s="5">
        <f t="shared" si="112"/>
        <v>20591.126931767754</v>
      </c>
      <c r="AE78" s="5">
        <f t="shared" si="91"/>
        <v>-205.91126931767755</v>
      </c>
      <c r="AF78" s="5">
        <f t="shared" si="109"/>
        <v>-2265.0239624944529</v>
      </c>
      <c r="AG78" s="5">
        <f t="shared" si="115"/>
        <v>-18721.483987250587</v>
      </c>
      <c r="AH78" s="5">
        <f t="shared" si="93"/>
        <v>-601.29228729496026</v>
      </c>
      <c r="AI78" s="42">
        <f t="shared" si="110"/>
        <v>0</v>
      </c>
      <c r="AJ78" s="42">
        <f t="shared" si="113"/>
        <v>2000.2584355704541</v>
      </c>
      <c r="AK78" s="42">
        <f t="shared" si="107"/>
        <v>1398.9661482754939</v>
      </c>
    </row>
    <row r="79" spans="1:39" ht="15" x14ac:dyDescent="0.2">
      <c r="A79" s="12"/>
      <c r="B79" s="70" t="s">
        <v>49</v>
      </c>
      <c r="C79" s="10">
        <f>$H$68*0.11</f>
        <v>2975.484406449903</v>
      </c>
      <c r="D79" s="1"/>
      <c r="E79" s="1"/>
      <c r="F79" s="1"/>
      <c r="I79" s="2">
        <f t="shared" si="95"/>
        <v>10</v>
      </c>
      <c r="J79" s="11">
        <f t="shared" si="84"/>
        <v>27049.858240453665</v>
      </c>
      <c r="K79" s="11">
        <f t="shared" si="96"/>
        <v>270.49858240453665</v>
      </c>
      <c r="L79" s="24">
        <f t="shared" si="103"/>
        <v>2975.484406449903</v>
      </c>
      <c r="M79" s="11">
        <f t="shared" si="82"/>
        <v>602229</v>
      </c>
      <c r="N79" s="78">
        <f t="shared" si="85"/>
        <v>0</v>
      </c>
      <c r="O79" s="35">
        <f t="shared" si="86"/>
        <v>0</v>
      </c>
      <c r="P79" s="35">
        <f t="shared" si="108"/>
        <v>6.0222899999999999</v>
      </c>
      <c r="Q79">
        <f t="shared" si="88"/>
        <v>74</v>
      </c>
      <c r="R79" s="45">
        <f>1000*VLOOKUP(Q79, '[1]Mortality (No Interventions)'!$B$10:$O$129,10)</f>
        <v>43.53336495854164</v>
      </c>
      <c r="S79" s="46">
        <f>VLOOKUP(I79, '[1]Lapse Rates'!$A$4:$F$24, 5)</f>
        <v>1.273365E-3</v>
      </c>
      <c r="T79" s="33">
        <f t="shared" si="114"/>
        <v>0.76122864485009634</v>
      </c>
      <c r="U79" s="33">
        <f t="shared" si="104"/>
        <v>3.3138844413155323E-2</v>
      </c>
      <c r="V79" s="39">
        <f t="shared" si="98"/>
        <v>9.6932191334954301E-4</v>
      </c>
      <c r="W79" s="32">
        <f t="shared" si="105"/>
        <v>0.72712047852359152</v>
      </c>
      <c r="X79" s="32"/>
      <c r="Y79" s="5">
        <f t="shared" si="111"/>
        <v>0</v>
      </c>
      <c r="Z79" s="5">
        <f t="shared" si="100"/>
        <v>4.5843396555942864</v>
      </c>
      <c r="AA79" s="5">
        <f t="shared" si="106"/>
        <v>0</v>
      </c>
      <c r="AB79" s="5">
        <f t="shared" si="89"/>
        <v>4.3789303866078395</v>
      </c>
      <c r="AC79" s="32"/>
      <c r="AD79" s="5">
        <f t="shared" si="112"/>
        <v>19668.505867793985</v>
      </c>
      <c r="AE79" s="5">
        <f t="shared" si="91"/>
        <v>-196.68505867793985</v>
      </c>
      <c r="AF79" s="5">
        <f t="shared" si="109"/>
        <v>-2163.535645457338</v>
      </c>
      <c r="AG79" s="5">
        <f t="shared" si="115"/>
        <v>-19957.173132090116</v>
      </c>
      <c r="AH79" s="5">
        <f>SUM(AD79:AG79)</f>
        <v>-2648.8879684314088</v>
      </c>
      <c r="AI79" s="42">
        <f t="shared" si="110"/>
        <v>0</v>
      </c>
      <c r="AJ79" s="42">
        <f t="shared" si="113"/>
        <v>1910.635345094498</v>
      </c>
      <c r="AK79" s="42">
        <f t="shared" si="107"/>
        <v>-738.2526233369108</v>
      </c>
    </row>
    <row r="80" spans="1:39" ht="15" x14ac:dyDescent="0.2">
      <c r="D80" s="1"/>
      <c r="E80" s="1"/>
      <c r="F80" s="1"/>
      <c r="I80" s="2">
        <f t="shared" si="95"/>
        <v>11</v>
      </c>
      <c r="J80" s="11">
        <f t="shared" si="84"/>
        <v>27049.858240453665</v>
      </c>
      <c r="K80" s="11">
        <f t="shared" si="96"/>
        <v>270.49858240453665</v>
      </c>
      <c r="L80" s="24">
        <f t="shared" si="103"/>
        <v>2975.484406449903</v>
      </c>
      <c r="M80" s="11">
        <f t="shared" si="82"/>
        <v>602229</v>
      </c>
      <c r="N80" s="78">
        <f t="shared" si="85"/>
        <v>0</v>
      </c>
      <c r="O80" s="35">
        <f t="shared" si="86"/>
        <v>0</v>
      </c>
      <c r="P80" s="35">
        <f t="shared" si="108"/>
        <v>6.0222899999999999</v>
      </c>
      <c r="Q80">
        <f t="shared" si="88"/>
        <v>75</v>
      </c>
      <c r="R80" s="45">
        <f>1000*VLOOKUP(Q80, '[1]Mortality (No Interventions)'!$B$10:$O$129,10)</f>
        <v>48.525281093238284</v>
      </c>
      <c r="S80" s="46">
        <f>VLOOKUP(I80, '[1]Lapse Rates'!$A$4:$F$24, 5)</f>
        <v>1.2241776999999999E-3</v>
      </c>
      <c r="T80" s="33">
        <f t="shared" si="114"/>
        <v>0.72712047852359152</v>
      </c>
      <c r="U80" s="33">
        <f t="shared" si="104"/>
        <v>3.5283725609007208E-2</v>
      </c>
      <c r="V80" s="39">
        <f t="shared" si="98"/>
        <v>8.9012467502190963E-4</v>
      </c>
      <c r="W80" s="32">
        <f t="shared" si="105"/>
        <v>0.69094662823956243</v>
      </c>
      <c r="X80" s="31"/>
      <c r="Y80" s="5">
        <f t="shared" si="111"/>
        <v>0</v>
      </c>
      <c r="Z80" s="5">
        <f t="shared" si="100"/>
        <v>4.3789303866078395</v>
      </c>
      <c r="AA80" s="5">
        <f t="shared" si="106"/>
        <v>0</v>
      </c>
      <c r="AB80" s="5">
        <f t="shared" si="89"/>
        <v>4.1610809697808344</v>
      </c>
      <c r="AC80" s="32"/>
      <c r="AD80" s="5">
        <f t="shared" si="112"/>
        <v>18690.008345599603</v>
      </c>
      <c r="AE80" s="5">
        <f t="shared" si="91"/>
        <v>-186.90008345599603</v>
      </c>
      <c r="AF80" s="5">
        <f t="shared" si="109"/>
        <v>-2055.900918015956</v>
      </c>
      <c r="AG80" s="5">
        <f t="shared" si="115"/>
        <v>-21248.882789786803</v>
      </c>
      <c r="AH80" s="5">
        <f t="shared" ref="AH80:AH89" si="116">SUM(AD80:AG80)</f>
        <v>-4801.6754456591516</v>
      </c>
      <c r="AI80" s="42">
        <f t="shared" si="110"/>
        <v>0</v>
      </c>
      <c r="AJ80" s="42">
        <f t="shared" si="113"/>
        <v>1815.5844935872142</v>
      </c>
      <c r="AK80" s="42">
        <f t="shared" ref="AK80:AK89" si="117">SUM(AH80:AJ80)</f>
        <v>-2986.0909520719374</v>
      </c>
    </row>
    <row r="81" spans="1:37" ht="15" x14ac:dyDescent="0.2">
      <c r="A81" s="48" t="s">
        <v>52</v>
      </c>
      <c r="D81" s="1"/>
      <c r="E81" s="74"/>
      <c r="F81" s="37"/>
      <c r="I81" s="2">
        <f t="shared" si="95"/>
        <v>12</v>
      </c>
      <c r="J81" s="11">
        <f t="shared" si="84"/>
        <v>27049.858240453665</v>
      </c>
      <c r="K81" s="11">
        <f t="shared" si="96"/>
        <v>270.49858240453665</v>
      </c>
      <c r="L81" s="24">
        <f t="shared" si="103"/>
        <v>2975.484406449903</v>
      </c>
      <c r="M81" s="11">
        <f t="shared" si="82"/>
        <v>602229</v>
      </c>
      <c r="N81" s="78">
        <f t="shared" si="85"/>
        <v>0</v>
      </c>
      <c r="O81" s="35">
        <f t="shared" si="86"/>
        <v>0</v>
      </c>
      <c r="P81" s="35">
        <f t="shared" si="108"/>
        <v>6.0222899999999999</v>
      </c>
      <c r="Q81">
        <f t="shared" si="88"/>
        <v>76</v>
      </c>
      <c r="R81" s="45">
        <f>1000*VLOOKUP(Q81, '[1]Mortality (No Interventions)'!$B$10:$O$129,10)</f>
        <v>54.220283933801795</v>
      </c>
      <c r="S81" s="46">
        <f>VLOOKUP(I81, '[1]Lapse Rates'!$A$4:$F$24, 5)</f>
        <v>1.0124068E-3</v>
      </c>
      <c r="T81" s="33">
        <f t="shared" si="114"/>
        <v>0.69094662823956243</v>
      </c>
      <c r="U81" s="33">
        <f t="shared" si="104"/>
        <v>3.7463322366252071E-2</v>
      </c>
      <c r="V81" s="39">
        <f t="shared" si="98"/>
        <v>6.9951906486680508E-4</v>
      </c>
      <c r="W81" s="32">
        <f t="shared" si="105"/>
        <v>0.65278378680844351</v>
      </c>
      <c r="X81" s="31"/>
      <c r="Y81" s="5">
        <f t="shared" si="111"/>
        <v>0</v>
      </c>
      <c r="Z81" s="5">
        <f t="shared" si="100"/>
        <v>4.1610809697808344</v>
      </c>
      <c r="AA81" s="5">
        <f t="shared" si="106"/>
        <v>0</v>
      </c>
      <c r="AB81" s="5">
        <f t="shared" si="89"/>
        <v>3.9312532714586212</v>
      </c>
      <c r="AC81" s="32"/>
      <c r="AD81" s="5">
        <f t="shared" si="112"/>
        <v>17657.708894834923</v>
      </c>
      <c r="AE81" s="5">
        <f t="shared" si="91"/>
        <v>-176.57708894834923</v>
      </c>
      <c r="AF81" s="5">
        <f t="shared" si="109"/>
        <v>-1942.3479784318415</v>
      </c>
      <c r="AG81" s="5">
        <f t="shared" si="115"/>
        <v>-22561.499165305617</v>
      </c>
      <c r="AH81" s="5">
        <f t="shared" si="116"/>
        <v>-7022.7153378508847</v>
      </c>
      <c r="AI81" s="42">
        <f t="shared" si="110"/>
        <v>0</v>
      </c>
      <c r="AJ81" s="42">
        <f t="shared" si="113"/>
        <v>1715.3072322006085</v>
      </c>
      <c r="AK81" s="42">
        <f t="shared" si="117"/>
        <v>-5307.4081056502764</v>
      </c>
    </row>
    <row r="82" spans="1:37" ht="15" x14ac:dyDescent="0.2">
      <c r="A82" s="48" t="s">
        <v>53</v>
      </c>
      <c r="D82" s="1"/>
      <c r="E82" s="1"/>
      <c r="F82" s="1"/>
      <c r="I82" s="2">
        <f t="shared" si="95"/>
        <v>13</v>
      </c>
      <c r="J82" s="11">
        <f t="shared" si="84"/>
        <v>27049.858240453665</v>
      </c>
      <c r="K82" s="11">
        <f t="shared" si="96"/>
        <v>270.49858240453665</v>
      </c>
      <c r="L82" s="24">
        <f t="shared" si="103"/>
        <v>2975.484406449903</v>
      </c>
      <c r="M82" s="11">
        <f t="shared" si="82"/>
        <v>602229</v>
      </c>
      <c r="N82" s="78">
        <f t="shared" si="85"/>
        <v>0</v>
      </c>
      <c r="O82" s="35">
        <f t="shared" si="86"/>
        <v>0</v>
      </c>
      <c r="P82" s="35">
        <f t="shared" si="108"/>
        <v>6.0222899999999999</v>
      </c>
      <c r="Q82">
        <f t="shared" si="88"/>
        <v>77</v>
      </c>
      <c r="R82" s="45">
        <f>1000*VLOOKUP(Q82, '[1]Mortality (No Interventions)'!$B$10:$O$129,10)</f>
        <v>60.75569639632284</v>
      </c>
      <c r="S82" s="46">
        <f>VLOOKUP(I82, '[1]Lapse Rates'!$A$4:$F$24, 5)</f>
        <v>8.7385670000000003E-4</v>
      </c>
      <c r="T82" s="33">
        <f t="shared" si="114"/>
        <v>0.65278378680844351</v>
      </c>
      <c r="U82" s="33">
        <f t="shared" si="104"/>
        <v>3.9660333563775726E-2</v>
      </c>
      <c r="V82" s="39">
        <f t="shared" si="98"/>
        <v>5.7043948575392998E-4</v>
      </c>
      <c r="W82" s="32">
        <f t="shared" si="105"/>
        <v>0.61255301375891391</v>
      </c>
      <c r="X82" s="31"/>
      <c r="Y82" s="5">
        <f t="shared" si="111"/>
        <v>0</v>
      </c>
      <c r="Z82" s="5">
        <f t="shared" si="100"/>
        <v>3.9312532714586212</v>
      </c>
      <c r="AA82" s="5">
        <f t="shared" si="106"/>
        <v>0</v>
      </c>
      <c r="AB82" s="5">
        <f t="shared" si="89"/>
        <v>3.6889718892301695</v>
      </c>
      <c r="AC82" s="32"/>
      <c r="AD82" s="5">
        <f t="shared" si="112"/>
        <v>16569.472186941286</v>
      </c>
      <c r="AE82" s="5">
        <f t="shared" si="91"/>
        <v>-165.69472186941286</v>
      </c>
      <c r="AF82" s="5">
        <f t="shared" si="109"/>
        <v>-1822.6419405635413</v>
      </c>
      <c r="AG82" s="5">
        <f t="shared" si="115"/>
        <v>-23884.60302177909</v>
      </c>
      <c r="AH82" s="5">
        <f t="shared" si="116"/>
        <v>-9303.4674972707562</v>
      </c>
      <c r="AI82" s="42">
        <f t="shared" si="110"/>
        <v>0</v>
      </c>
      <c r="AJ82" s="42">
        <f t="shared" si="113"/>
        <v>1609.596225269481</v>
      </c>
      <c r="AK82" s="42">
        <f t="shared" si="117"/>
        <v>-7693.8712720012754</v>
      </c>
    </row>
    <row r="83" spans="1:37" ht="15" x14ac:dyDescent="0.2">
      <c r="A83" s="48" t="s">
        <v>54</v>
      </c>
      <c r="D83" s="1"/>
      <c r="E83" s="1"/>
      <c r="F83" s="37"/>
      <c r="I83" s="2">
        <f t="shared" si="95"/>
        <v>14</v>
      </c>
      <c r="J83" s="11">
        <f t="shared" si="84"/>
        <v>27049.858240453665</v>
      </c>
      <c r="K83" s="11">
        <f t="shared" si="96"/>
        <v>270.49858240453665</v>
      </c>
      <c r="L83" s="24">
        <f t="shared" si="103"/>
        <v>2975.484406449903</v>
      </c>
      <c r="M83" s="11">
        <f t="shared" si="82"/>
        <v>602229</v>
      </c>
      <c r="N83" s="78">
        <f t="shared" si="85"/>
        <v>0</v>
      </c>
      <c r="O83" s="35">
        <f t="shared" si="86"/>
        <v>0</v>
      </c>
      <c r="P83" s="35">
        <f t="shared" si="108"/>
        <v>6.0222899999999999</v>
      </c>
      <c r="Q83">
        <f t="shared" si="88"/>
        <v>78</v>
      </c>
      <c r="R83" s="45">
        <f>1000*VLOOKUP(Q83, '[1]Mortality (No Interventions)'!$B$10:$O$129,10)</f>
        <v>67.998405120973189</v>
      </c>
      <c r="S83" s="46">
        <f>VLOOKUP(I83, '[1]Lapse Rates'!$A$4:$F$24, 5)</f>
        <v>8.3940749999999998E-4</v>
      </c>
      <c r="T83" s="33">
        <f t="shared" si="114"/>
        <v>0.61255301375891391</v>
      </c>
      <c r="U83" s="33">
        <f t="shared" si="104"/>
        <v>4.1652627987651694E-2</v>
      </c>
      <c r="V83" s="39">
        <f t="shared" si="98"/>
        <v>5.1418159389683552E-4</v>
      </c>
      <c r="W83" s="32">
        <f t="shared" si="105"/>
        <v>0.57038620417736541</v>
      </c>
      <c r="X83" s="31"/>
      <c r="Y83" s="5">
        <f t="shared" si="111"/>
        <v>0</v>
      </c>
      <c r="Z83" s="5">
        <f t="shared" si="100"/>
        <v>3.6889718892301695</v>
      </c>
      <c r="AA83" s="5">
        <f t="shared" si="106"/>
        <v>0</v>
      </c>
      <c r="AB83" s="5">
        <f t="shared" si="89"/>
        <v>3.4350311335553059</v>
      </c>
      <c r="AC83" s="32"/>
      <c r="AD83" s="5">
        <f t="shared" si="112"/>
        <v>15428.865965308194</v>
      </c>
      <c r="AE83" s="5">
        <f t="shared" si="91"/>
        <v>-154.28865965308194</v>
      </c>
      <c r="AF83" s="5">
        <f t="shared" si="109"/>
        <v>-1697.1752561839012</v>
      </c>
      <c r="AG83" s="5">
        <f t="shared" si="115"/>
        <v>-25084.420500375491</v>
      </c>
      <c r="AH83" s="5">
        <f t="shared" si="116"/>
        <v>-11507.018450904281</v>
      </c>
      <c r="AI83" s="42">
        <f t="shared" si="110"/>
        <v>0</v>
      </c>
      <c r="AJ83" s="42">
        <f t="shared" si="113"/>
        <v>1498.7979218271</v>
      </c>
      <c r="AK83" s="42">
        <f t="shared" si="117"/>
        <v>-10008.220529077182</v>
      </c>
    </row>
    <row r="84" spans="1:37" ht="15" x14ac:dyDescent="0.2">
      <c r="A84" s="48" t="s">
        <v>55</v>
      </c>
      <c r="D84" s="1"/>
      <c r="E84" s="1"/>
      <c r="F84" s="1"/>
      <c r="I84" s="2">
        <f t="shared" si="95"/>
        <v>15</v>
      </c>
      <c r="J84" s="11">
        <f t="shared" si="84"/>
        <v>27049.858240453665</v>
      </c>
      <c r="K84" s="11">
        <f t="shared" si="96"/>
        <v>270.49858240453665</v>
      </c>
      <c r="L84" s="24">
        <f t="shared" si="103"/>
        <v>2975.484406449903</v>
      </c>
      <c r="M84" s="11">
        <f t="shared" si="82"/>
        <v>602229</v>
      </c>
      <c r="N84" s="78">
        <f t="shared" si="85"/>
        <v>0</v>
      </c>
      <c r="O84" s="35">
        <f t="shared" si="86"/>
        <v>0</v>
      </c>
      <c r="P84" s="35">
        <f t="shared" si="108"/>
        <v>6.0222899999999999</v>
      </c>
      <c r="Q84">
        <f t="shared" si="88"/>
        <v>79</v>
      </c>
      <c r="R84" s="45">
        <f>1000*VLOOKUP(Q84, '[1]Mortality (No Interventions)'!$B$10:$O$129,10)</f>
        <v>75.983877534947808</v>
      </c>
      <c r="S84" s="46">
        <f>VLOOKUP(I84, '[1]Lapse Rates'!$A$4:$F$24, 5)</f>
        <v>7.2940090000000004E-4</v>
      </c>
      <c r="T84" s="33">
        <f t="shared" si="114"/>
        <v>0.57038620417736541</v>
      </c>
      <c r="U84" s="33">
        <f t="shared" si="104"/>
        <v>4.3340155485836668E-2</v>
      </c>
      <c r="V84" s="39">
        <f t="shared" si="98"/>
        <v>4.1604021067455409E-4</v>
      </c>
      <c r="W84" s="32">
        <f t="shared" si="105"/>
        <v>0.52663000848085417</v>
      </c>
      <c r="X84" s="31"/>
      <c r="Y84" s="5">
        <f t="shared" si="111"/>
        <v>0</v>
      </c>
      <c r="Z84" s="5">
        <f t="shared" si="100"/>
        <v>3.4350311335553059</v>
      </c>
      <c r="AA84" s="5">
        <f t="shared" si="106"/>
        <v>0</v>
      </c>
      <c r="AB84" s="5">
        <f t="shared" si="89"/>
        <v>3.1715186337741632</v>
      </c>
      <c r="AC84" s="32"/>
      <c r="AD84" s="5">
        <f t="shared" si="112"/>
        <v>14245.267074576017</v>
      </c>
      <c r="AE84" s="5">
        <f t="shared" si="91"/>
        <v>-142.45267074576017</v>
      </c>
      <c r="AF84" s="5">
        <f t="shared" si="109"/>
        <v>-1566.9793782033616</v>
      </c>
      <c r="AG84" s="5">
        <f t="shared" si="115"/>
        <v>-26100.698498079932</v>
      </c>
      <c r="AH84" s="5">
        <f t="shared" si="116"/>
        <v>-13564.863472453037</v>
      </c>
      <c r="AI84" s="42">
        <f t="shared" si="110"/>
        <v>0</v>
      </c>
      <c r="AJ84" s="42">
        <f t="shared" si="113"/>
        <v>1383.8230695699499</v>
      </c>
      <c r="AK84" s="42">
        <f t="shared" si="117"/>
        <v>-12181.040402883087</v>
      </c>
    </row>
    <row r="85" spans="1:37" ht="15" x14ac:dyDescent="0.2">
      <c r="I85" s="2">
        <f t="shared" si="95"/>
        <v>16</v>
      </c>
      <c r="J85" s="11">
        <f t="shared" si="84"/>
        <v>27049.858240453665</v>
      </c>
      <c r="K85" s="11">
        <f t="shared" si="96"/>
        <v>270.49858240453665</v>
      </c>
      <c r="L85" s="24">
        <f t="shared" si="103"/>
        <v>2975.484406449903</v>
      </c>
      <c r="M85" s="11">
        <f t="shared" si="82"/>
        <v>602229</v>
      </c>
      <c r="N85" s="78">
        <f t="shared" si="85"/>
        <v>0</v>
      </c>
      <c r="O85" s="35">
        <f t="shared" si="86"/>
        <v>0</v>
      </c>
      <c r="P85" s="35">
        <f t="shared" si="108"/>
        <v>6.0222899999999999</v>
      </c>
      <c r="Q85">
        <f t="shared" si="88"/>
        <v>80</v>
      </c>
      <c r="R85" s="45">
        <f>1000*VLOOKUP(Q85, '[1]Mortality (No Interventions)'!$B$10:$O$129,10)</f>
        <v>84.608091058411617</v>
      </c>
      <c r="S85" s="46">
        <f>VLOOKUP(I85, '[1]Lapse Rates'!$A$4:$F$24, 5)</f>
        <v>6.1234970000000001E-4</v>
      </c>
      <c r="T85" s="33">
        <f t="shared" si="114"/>
        <v>0.52663000848085417</v>
      </c>
      <c r="U85" s="33">
        <f t="shared" si="104"/>
        <v>4.455715971164019E-2</v>
      </c>
      <c r="V85" s="39">
        <f t="shared" si="98"/>
        <v>3.2248172770424854E-4</v>
      </c>
      <c r="W85" s="32">
        <f t="shared" si="105"/>
        <v>0.48175036704150975</v>
      </c>
      <c r="X85" s="31"/>
      <c r="Y85" s="5">
        <f t="shared" si="111"/>
        <v>0</v>
      </c>
      <c r="Z85" s="5">
        <f t="shared" si="100"/>
        <v>3.1715186337741632</v>
      </c>
      <c r="AA85" s="5">
        <f t="shared" si="106"/>
        <v>0</v>
      </c>
      <c r="AB85" s="5">
        <f t="shared" si="89"/>
        <v>2.9012404179304139</v>
      </c>
      <c r="AC85" s="32"/>
      <c r="AD85" s="5">
        <f t="shared" si="112"/>
        <v>13031.27913575936</v>
      </c>
      <c r="AE85" s="5">
        <f t="shared" si="91"/>
        <v>-130.3127913575936</v>
      </c>
      <c r="AF85" s="5">
        <f t="shared" si="109"/>
        <v>-1433.4407049335296</v>
      </c>
      <c r="AG85" s="5">
        <f t="shared" si="115"/>
        <v>-26833.613735981358</v>
      </c>
      <c r="AH85" s="5">
        <f t="shared" si="116"/>
        <v>-15366.088096513122</v>
      </c>
      <c r="AI85" s="42">
        <f t="shared" si="110"/>
        <v>0</v>
      </c>
      <c r="AJ85" s="42">
        <f t="shared" si="113"/>
        <v>1265.8959243637864</v>
      </c>
      <c r="AK85" s="42">
        <f t="shared" si="117"/>
        <v>-14100.192172149335</v>
      </c>
    </row>
    <row r="86" spans="1:37" ht="15" x14ac:dyDescent="0.2">
      <c r="I86" s="2">
        <f t="shared" si="95"/>
        <v>17</v>
      </c>
      <c r="J86" s="11">
        <f t="shared" si="84"/>
        <v>27049.858240453665</v>
      </c>
      <c r="K86" s="11">
        <f t="shared" si="96"/>
        <v>270.49858240453665</v>
      </c>
      <c r="L86" s="24">
        <f t="shared" si="103"/>
        <v>2975.484406449903</v>
      </c>
      <c r="M86" s="11">
        <f t="shared" si="82"/>
        <v>602229</v>
      </c>
      <c r="N86" s="78">
        <f t="shared" si="85"/>
        <v>0</v>
      </c>
      <c r="O86" s="35">
        <f t="shared" si="86"/>
        <v>0</v>
      </c>
      <c r="P86" s="35">
        <f t="shared" si="108"/>
        <v>6.0222899999999999</v>
      </c>
      <c r="Q86">
        <f t="shared" si="88"/>
        <v>81</v>
      </c>
      <c r="R86" s="45">
        <f>1000*VLOOKUP(Q86, '[1]Mortality (No Interventions)'!$B$10:$O$129,10)</f>
        <v>93.993708807799734</v>
      </c>
      <c r="S86" s="46">
        <f>VLOOKUP(I86, '[1]Lapse Rates'!$A$4:$F$24, 5)</f>
        <v>4.6742110000000002E-4</v>
      </c>
      <c r="T86" s="33">
        <f t="shared" si="114"/>
        <v>0.48175036704150975</v>
      </c>
      <c r="U86" s="33">
        <f t="shared" si="104"/>
        <v>4.5281503717750311E-2</v>
      </c>
      <c r="V86" s="39">
        <f t="shared" si="98"/>
        <v>2.2518028648794625E-4</v>
      </c>
      <c r="W86" s="32">
        <f t="shared" si="105"/>
        <v>0.43624368303727151</v>
      </c>
      <c r="X86" s="31"/>
      <c r="Y86" s="5">
        <f t="shared" si="111"/>
        <v>0</v>
      </c>
      <c r="Z86" s="5">
        <f t="shared" si="100"/>
        <v>2.9012404179304139</v>
      </c>
      <c r="AA86" s="5">
        <f t="shared" si="106"/>
        <v>0</v>
      </c>
      <c r="AB86" s="5">
        <f t="shared" si="89"/>
        <v>2.6271859699185298</v>
      </c>
      <c r="AC86" s="32"/>
      <c r="AD86" s="5">
        <f t="shared" si="112"/>
        <v>11800.329784451595</v>
      </c>
      <c r="AE86" s="5">
        <f t="shared" si="91"/>
        <v>-118.00329784451596</v>
      </c>
      <c r="AF86" s="5">
        <f t="shared" si="109"/>
        <v>-1298.0362762896755</v>
      </c>
      <c r="AG86" s="5">
        <f t="shared" si="115"/>
        <v>-27269.834702437052</v>
      </c>
      <c r="AH86" s="5">
        <f t="shared" si="116"/>
        <v>-16885.544492119647</v>
      </c>
      <c r="AI86" s="42">
        <f t="shared" si="110"/>
        <v>0</v>
      </c>
      <c r="AJ86" s="42">
        <f t="shared" si="113"/>
        <v>1146.3208400211533</v>
      </c>
      <c r="AK86" s="42">
        <f t="shared" si="117"/>
        <v>-15739.223652098493</v>
      </c>
    </row>
    <row r="87" spans="1:37" ht="15" x14ac:dyDescent="0.2">
      <c r="I87" s="2">
        <f t="shared" si="95"/>
        <v>18</v>
      </c>
      <c r="J87" s="11">
        <f t="shared" si="84"/>
        <v>27049.858240453665</v>
      </c>
      <c r="K87" s="11">
        <f t="shared" si="96"/>
        <v>270.49858240453665</v>
      </c>
      <c r="L87" s="24">
        <f t="shared" si="103"/>
        <v>2975.484406449903</v>
      </c>
      <c r="M87" s="11">
        <f t="shared" si="82"/>
        <v>602229</v>
      </c>
      <c r="N87" s="78">
        <f t="shared" si="85"/>
        <v>0</v>
      </c>
      <c r="O87" s="35">
        <f t="shared" si="86"/>
        <v>0</v>
      </c>
      <c r="P87" s="35">
        <f t="shared" si="108"/>
        <v>6.0222899999999999</v>
      </c>
      <c r="Q87">
        <f t="shared" si="88"/>
        <v>82</v>
      </c>
      <c r="R87" s="45">
        <f>1000*VLOOKUP(Q87, '[1]Mortality (No Interventions)'!$B$10:$O$129,10)</f>
        <v>104.46585725683163</v>
      </c>
      <c r="S87" s="46">
        <f>VLOOKUP(I87, '[1]Lapse Rates'!$A$4:$F$24, 5)</f>
        <v>4.0205260000000001E-4</v>
      </c>
      <c r="T87" s="33">
        <f t="shared" si="114"/>
        <v>0.43624368303727151</v>
      </c>
      <c r="U87" s="33">
        <f t="shared" si="104"/>
        <v>4.5572570321366107E-2</v>
      </c>
      <c r="V87" s="39">
        <f t="shared" si="98"/>
        <v>1.7539290699871091E-4</v>
      </c>
      <c r="W87" s="32">
        <f t="shared" si="105"/>
        <v>0.39049571980890668</v>
      </c>
      <c r="X87" s="31"/>
      <c r="Y87" s="5">
        <f t="shared" si="111"/>
        <v>0</v>
      </c>
      <c r="Z87" s="5">
        <f t="shared" si="100"/>
        <v>2.6271859699185298</v>
      </c>
      <c r="AA87" s="5">
        <f t="shared" si="106"/>
        <v>0</v>
      </c>
      <c r="AB87" s="5">
        <f t="shared" si="89"/>
        <v>2.3516784684479806</v>
      </c>
      <c r="AC87" s="32"/>
      <c r="AD87" s="5">
        <f t="shared" si="112"/>
        <v>10562.85386433484</v>
      </c>
      <c r="AE87" s="5">
        <f t="shared" si="91"/>
        <v>-105.62853864334839</v>
      </c>
      <c r="AF87" s="5">
        <f t="shared" si="109"/>
        <v>-1161.9139250768324</v>
      </c>
      <c r="AG87" s="5">
        <f t="shared" si="115"/>
        <v>-27445.123452065989</v>
      </c>
      <c r="AH87" s="5">
        <f t="shared" si="116"/>
        <v>-18149.812051451328</v>
      </c>
      <c r="AI87" s="42">
        <f t="shared" si="110"/>
        <v>0</v>
      </c>
      <c r="AJ87" s="42">
        <f t="shared" si="113"/>
        <v>1026.1115313939845</v>
      </c>
      <c r="AK87" s="42">
        <f t="shared" si="117"/>
        <v>-17123.700520057344</v>
      </c>
    </row>
    <row r="88" spans="1:37" ht="15" x14ac:dyDescent="0.2">
      <c r="I88" s="2">
        <f t="shared" si="95"/>
        <v>19</v>
      </c>
      <c r="J88" s="11">
        <f t="shared" si="84"/>
        <v>27049.858240453665</v>
      </c>
      <c r="K88" s="11">
        <f t="shared" si="96"/>
        <v>270.49858240453665</v>
      </c>
      <c r="L88" s="24">
        <f t="shared" si="103"/>
        <v>2975.484406449903</v>
      </c>
      <c r="M88" s="11">
        <f t="shared" si="82"/>
        <v>602229</v>
      </c>
      <c r="N88" s="78">
        <f t="shared" si="85"/>
        <v>0</v>
      </c>
      <c r="O88" s="35">
        <f t="shared" si="86"/>
        <v>0</v>
      </c>
      <c r="P88" s="35">
        <f t="shared" si="108"/>
        <v>6.0222899999999999</v>
      </c>
      <c r="Q88">
        <f t="shared" si="88"/>
        <v>83</v>
      </c>
      <c r="R88" s="45">
        <f>1000*VLOOKUP(Q88, '[1]Mortality (No Interventions)'!$B$10:$O$129,10)</f>
        <v>116.13359783740032</v>
      </c>
      <c r="S88" s="46">
        <f>VLOOKUP(I88, '[1]Lapse Rates'!$A$4:$F$24, 5)</f>
        <v>3.3283375800000001E-2</v>
      </c>
      <c r="T88" s="33">
        <f t="shared" si="114"/>
        <v>0.39049571980890668</v>
      </c>
      <c r="U88" s="33">
        <f t="shared" si="104"/>
        <v>4.5349672881513724E-2</v>
      </c>
      <c r="V88" s="39">
        <f t="shared" si="98"/>
        <v>1.2997015790691346E-2</v>
      </c>
      <c r="W88" s="32">
        <f t="shared" si="105"/>
        <v>0.33214903113670163</v>
      </c>
      <c r="X88" s="31"/>
      <c r="Y88" s="5">
        <f t="shared" si="111"/>
        <v>0</v>
      </c>
      <c r="Z88" s="5">
        <f t="shared" si="100"/>
        <v>2.3516784684479806</v>
      </c>
      <c r="AA88" s="5">
        <f t="shared" si="106"/>
        <v>0</v>
      </c>
      <c r="AB88" s="5">
        <f t="shared" si="89"/>
        <v>2.000297788724247</v>
      </c>
      <c r="AC88" s="32"/>
      <c r="AD88" s="5">
        <f t="shared" si="112"/>
        <v>8984.5842069518094</v>
      </c>
      <c r="AE88" s="5">
        <f t="shared" si="91"/>
        <v>-89.845842069518099</v>
      </c>
      <c r="AF88" s="5">
        <f t="shared" si="109"/>
        <v>-988.30426276469905</v>
      </c>
      <c r="AG88" s="5">
        <f t="shared" si="115"/>
        <v>-27310.888149761129</v>
      </c>
      <c r="AH88" s="5">
        <f t="shared" si="116"/>
        <v>-19404.454047643536</v>
      </c>
      <c r="AI88" s="42">
        <f t="shared" si="110"/>
        <v>0</v>
      </c>
      <c r="AJ88" s="42">
        <f t="shared" si="113"/>
        <v>872.80453325270764</v>
      </c>
      <c r="AK88" s="42">
        <f t="shared" si="117"/>
        <v>-18531.649514390829</v>
      </c>
    </row>
    <row r="89" spans="1:37" ht="15" x14ac:dyDescent="0.2">
      <c r="I89" s="2">
        <f t="shared" si="95"/>
        <v>20</v>
      </c>
      <c r="J89" s="11">
        <f t="shared" si="84"/>
        <v>27049.858240453665</v>
      </c>
      <c r="K89" s="11">
        <f t="shared" si="96"/>
        <v>270.49858240453665</v>
      </c>
      <c r="L89" s="24">
        <f t="shared" si="103"/>
        <v>2975.484406449903</v>
      </c>
      <c r="M89" s="11">
        <f t="shared" si="82"/>
        <v>602229</v>
      </c>
      <c r="N89" s="78">
        <f t="shared" si="85"/>
        <v>0</v>
      </c>
      <c r="O89" s="35">
        <f t="shared" si="86"/>
        <v>0</v>
      </c>
      <c r="P89" s="35">
        <f t="shared" si="108"/>
        <v>6.0222899999999999</v>
      </c>
      <c r="Q89">
        <f t="shared" si="88"/>
        <v>84</v>
      </c>
      <c r="R89" s="45">
        <f>1000*VLOOKUP(Q89, '[1]Mortality (No Interventions)'!$B$10:$O$129,10)</f>
        <v>129.18348267627258</v>
      </c>
      <c r="S89" s="46">
        <f>VLOOKUP(I89, '[1]Lapse Rates'!$A$4:$F$24, 5)</f>
        <v>0</v>
      </c>
      <c r="T89" s="33">
        <f t="shared" si="114"/>
        <v>0.33214903113670163</v>
      </c>
      <c r="U89" s="33">
        <f t="shared" si="104"/>
        <v>4.2908168609788813E-2</v>
      </c>
      <c r="V89" s="39">
        <f t="shared" si="98"/>
        <v>0</v>
      </c>
      <c r="W89" s="32">
        <f t="shared" si="105"/>
        <v>0.28924086252691283</v>
      </c>
      <c r="X89" s="31"/>
      <c r="Y89" s="5">
        <f t="shared" si="111"/>
        <v>0</v>
      </c>
      <c r="Z89" s="5">
        <f t="shared" si="100"/>
        <v>2.000297788724247</v>
      </c>
      <c r="AA89" s="5">
        <f t="shared" si="106"/>
        <v>0</v>
      </c>
      <c r="AB89" s="5">
        <f t="shared" si="89"/>
        <v>1.7418923539872018</v>
      </c>
      <c r="AC89" s="32"/>
      <c r="AD89" s="5">
        <f>$W89*J89</f>
        <v>7823.9243286995388</v>
      </c>
      <c r="AE89" s="5">
        <f t="shared" si="91"/>
        <v>-78.239243286995389</v>
      </c>
      <c r="AF89" s="5">
        <f t="shared" si="109"/>
        <v>-860.6316761569492</v>
      </c>
      <c r="AG89" s="5">
        <f t="shared" si="115"/>
        <v>-25840.543473704507</v>
      </c>
      <c r="AH89" s="5">
        <f t="shared" si="116"/>
        <v>-18955.490064448913</v>
      </c>
      <c r="AI89" s="42">
        <f t="shared" si="110"/>
        <v>0</v>
      </c>
      <c r="AJ89" s="42">
        <f t="shared" si="113"/>
        <v>760.04793609204444</v>
      </c>
      <c r="AK89" s="42">
        <f t="shared" si="117"/>
        <v>-18195.44212835687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394774.34218776919</v>
      </c>
      <c r="AE92" s="21">
        <f t="shared" ref="AE92:AK92" si="118">SUM(AE69:AE89)</f>
        <v>-14232.554435646711</v>
      </c>
      <c r="AF92" s="21">
        <f t="shared" si="118"/>
        <v>-41325.702687781173</v>
      </c>
      <c r="AG92" s="21">
        <f t="shared" si="118"/>
        <v>-408196.84769304952</v>
      </c>
      <c r="AH92" s="21">
        <f t="shared" si="118"/>
        <v>-68980.762628708224</v>
      </c>
      <c r="AI92" s="21">
        <f t="shared" si="118"/>
        <v>0</v>
      </c>
      <c r="AJ92" s="21">
        <f t="shared" si="118"/>
        <v>35747.445973420239</v>
      </c>
      <c r="AK92" s="21">
        <f t="shared" si="118"/>
        <v>-33233.316655288014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209863.24959884014</v>
      </c>
      <c r="AE94" s="21">
        <f t="shared" ref="AE94:AK94" si="119">AE69+NPV($D$6,AE70:AE89)</f>
        <v>-12407.084859334667</v>
      </c>
      <c r="AF94" s="21">
        <f t="shared" si="119"/>
        <v>-21245.537348348706</v>
      </c>
      <c r="AG94" s="21">
        <f t="shared" si="119"/>
        <v>-151984.70891652847</v>
      </c>
      <c r="AH94" s="21">
        <f t="shared" si="119"/>
        <v>24225.918474628314</v>
      </c>
      <c r="AI94" s="21">
        <f t="shared" si="119"/>
        <v>0</v>
      </c>
      <c r="AJ94" s="21">
        <f t="shared" si="119"/>
        <v>17782.445234496619</v>
      </c>
      <c r="AK94" s="21">
        <f t="shared" si="119"/>
        <v>42008.363709124926</v>
      </c>
    </row>
    <row r="96" spans="1:37" x14ac:dyDescent="0.15">
      <c r="AC96" s="22" t="str">
        <f>"Present Value at "&amp;TEXT($D$7,"0.00%")&amp;":"</f>
        <v>Present Value at 5.64%:</v>
      </c>
      <c r="AD96" s="21">
        <f>AD69+NPV($D$7,AD70:AD89)</f>
        <v>264601.81389535399</v>
      </c>
      <c r="AE96" s="21">
        <f t="shared" ref="AE96:AK96" si="120">AE69+NPV($D$7,AE70:AE89)</f>
        <v>-12944.963681022247</v>
      </c>
      <c r="AF96" s="21">
        <f t="shared" si="120"/>
        <v>-27162.204386912086</v>
      </c>
      <c r="AG96" s="21">
        <f t="shared" si="120"/>
        <v>-221135.26209400181</v>
      </c>
      <c r="AH96" s="21">
        <f t="shared" si="120"/>
        <v>3359.3837334178825</v>
      </c>
      <c r="AI96" s="21">
        <f t="shared" si="120"/>
        <v>0</v>
      </c>
      <c r="AJ96" s="21">
        <f t="shared" si="120"/>
        <v>23100.798796714658</v>
      </c>
      <c r="AK96" s="21">
        <f t="shared" si="120"/>
        <v>26460.18253013253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28441.734290386947</v>
      </c>
    </row>
    <row r="101" spans="1:39" x14ac:dyDescent="0.15">
      <c r="G101" s="49" t="s">
        <v>60</v>
      </c>
      <c r="I101" s="1">
        <v>0</v>
      </c>
      <c r="J101" s="11">
        <f>H$100</f>
        <v>28441.734290386947</v>
      </c>
      <c r="K101" s="11">
        <f>J101*$C$10</f>
        <v>11376.693716154779</v>
      </c>
      <c r="L101" s="24">
        <f>$C$110</f>
        <v>3981.8428006541731</v>
      </c>
      <c r="M101" s="11">
        <f t="shared" ref="M101:M121" si="121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22">O101*W101</f>
        <v>0</v>
      </c>
      <c r="AB101" s="5">
        <f>P101*W101</f>
        <v>6.0222899999999999</v>
      </c>
      <c r="AC101" s="32"/>
      <c r="AD101" s="5">
        <f>$W101*J101</f>
        <v>28441.734290386947</v>
      </c>
      <c r="AE101" s="5">
        <f>-$W101*K101</f>
        <v>-11376.693716154779</v>
      </c>
      <c r="AF101" s="5">
        <f>-$W101*L101</f>
        <v>-3981.8428006541731</v>
      </c>
      <c r="AG101" s="5"/>
      <c r="AH101" s="5">
        <f>SUM(AD101:AG101)</f>
        <v>13083.197773577995</v>
      </c>
      <c r="AI101" s="42">
        <f>Y101-AA101</f>
        <v>0</v>
      </c>
      <c r="AJ101" s="42"/>
      <c r="AK101" s="42">
        <f>SUM(AH101:AJ101)</f>
        <v>13083.197773577995</v>
      </c>
      <c r="AL101" s="6" t="s">
        <v>39</v>
      </c>
      <c r="AM101" s="36">
        <f>AK128</f>
        <v>27643.184990001322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28441.734290386947</v>
      </c>
      <c r="K102" s="11"/>
      <c r="L102" s="24"/>
      <c r="M102" s="11">
        <f t="shared" si="121"/>
        <v>602229</v>
      </c>
      <c r="N102" s="78">
        <f t="shared" ref="N102:N121" si="123">N70</f>
        <v>0</v>
      </c>
      <c r="O102" s="35">
        <f t="shared" ref="O102:O121" si="124">M102*N102/1000</f>
        <v>0</v>
      </c>
      <c r="P102" s="35">
        <f t="shared" ref="P102:P103" si="125">$H$14*M102/1000</f>
        <v>6.0222899999999999</v>
      </c>
      <c r="Q102">
        <f t="shared" ref="Q102:Q121" si="126">Q5</f>
        <v>65</v>
      </c>
      <c r="R102" s="84">
        <f>1000*VLOOKUP(Q102, '[1]Mortality (No Interventions)'!$B$10:$O$129,13)</f>
        <v>20.591069006077877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2.0591069006077878E-2</v>
      </c>
      <c r="V102" s="39">
        <f>MIN(S102*T102,T102-U102)</f>
        <v>1.1402544E-3</v>
      </c>
      <c r="W102" s="32">
        <f>T102-SUM(U102:V102)</f>
        <v>0.97826867659392214</v>
      </c>
      <c r="X102" s="32"/>
      <c r="Y102" s="5">
        <f>AA101</f>
        <v>0</v>
      </c>
      <c r="Z102" s="5">
        <f>AB101</f>
        <v>6.0222899999999999</v>
      </c>
      <c r="AA102" s="5">
        <f t="shared" si="122"/>
        <v>0</v>
      </c>
      <c r="AB102" s="5">
        <f t="shared" ref="AB102:AB121" si="127">P102*W102</f>
        <v>5.8914176683648112</v>
      </c>
      <c r="AC102" s="32"/>
      <c r="AD102" s="5">
        <f t="shared" ref="AD102:AD104" si="128">$W102*J102</f>
        <v>27823.657764292813</v>
      </c>
      <c r="AE102" s="5">
        <f t="shared" ref="AE102:AE121" si="129">-$W102*K102</f>
        <v>0</v>
      </c>
      <c r="AF102" s="5">
        <f t="shared" ref="AF102:AF103" si="130">-$W102*L102</f>
        <v>0</v>
      </c>
      <c r="AG102" s="5">
        <f>-U102*M102</f>
        <v>-12400.538896461274</v>
      </c>
      <c r="AH102" s="5">
        <f t="shared" ref="AH102:AH110" si="131">SUM(AD102:AG102)</f>
        <v>15423.118867831539</v>
      </c>
      <c r="AI102" s="42">
        <f>-M102*$W101*(N102-N101)/1000</f>
        <v>0</v>
      </c>
      <c r="AJ102" s="42">
        <f>$D$6*SUM(Y102:Z102,AD102:AE102)</f>
        <v>2730.0916133261253</v>
      </c>
      <c r="AK102" s="42">
        <f t="shared" ref="AK102" si="132">SUM(AH102:AJ102)</f>
        <v>18153.210481157665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33">I102+1</f>
        <v>2</v>
      </c>
      <c r="J103" s="11">
        <f t="shared" ref="J103:J121" si="134">H$100</f>
        <v>28441.734290386947</v>
      </c>
      <c r="K103" s="11">
        <f t="shared" ref="K103:K121" si="135">J103*$C$11</f>
        <v>284.4173429038695</v>
      </c>
      <c r="L103" s="24">
        <f>$C$111</f>
        <v>3128.5907719425641</v>
      </c>
      <c r="M103" s="11">
        <f t="shared" si="121"/>
        <v>602229</v>
      </c>
      <c r="N103" s="78">
        <f t="shared" si="123"/>
        <v>0</v>
      </c>
      <c r="O103" s="35">
        <f t="shared" si="124"/>
        <v>0</v>
      </c>
      <c r="P103" s="35">
        <f t="shared" si="125"/>
        <v>6.0222899999999999</v>
      </c>
      <c r="Q103">
        <f t="shared" si="126"/>
        <v>66</v>
      </c>
      <c r="R103" s="45">
        <f>1000*VLOOKUP(Q103, '[1]Mortality (No Interventions)'!$B$10:$O$129,13)</f>
        <v>22.43644023611774</v>
      </c>
      <c r="S103" s="46">
        <f>VLOOKUP(I103, '[1]Lapse Rates'!$A$4:$F$24, 6)</f>
        <v>1.1150343000000001E-3</v>
      </c>
      <c r="T103" s="33">
        <f t="shared" ref="T103:T105" si="136">W102</f>
        <v>0.97826867659392214</v>
      </c>
      <c r="U103" s="33">
        <f>T103*R103/1000</f>
        <v>2.1948866697265527E-2</v>
      </c>
      <c r="V103" s="39">
        <f t="shared" ref="V103:V121" si="137">MIN(S103*T103,T103-U103)</f>
        <v>1.0908031290178305E-3</v>
      </c>
      <c r="W103" s="32">
        <f>T103-SUM(U103:V103)</f>
        <v>0.95522900676763878</v>
      </c>
      <c r="X103" s="32"/>
      <c r="Y103" s="5">
        <f t="shared" ref="Y103:Y104" si="138">AA102</f>
        <v>0</v>
      </c>
      <c r="Z103" s="5">
        <f t="shared" ref="Z103:Z121" si="139">AB102</f>
        <v>5.8914176683648112</v>
      </c>
      <c r="AA103" s="5">
        <f>O103*W103</f>
        <v>0</v>
      </c>
      <c r="AB103" s="5">
        <f t="shared" si="127"/>
        <v>5.752666095166683</v>
      </c>
      <c r="AC103" s="32"/>
      <c r="AD103" s="5">
        <f t="shared" si="128"/>
        <v>27168.369596955417</v>
      </c>
      <c r="AE103" s="5">
        <f t="shared" si="129"/>
        <v>-271.68369596955421</v>
      </c>
      <c r="AF103" s="5">
        <f t="shared" si="130"/>
        <v>-2988.5206556650955</v>
      </c>
      <c r="AG103" s="5">
        <f t="shared" ref="AG103:AG106" si="140">-U103*M103</f>
        <v>-13218.244042227521</v>
      </c>
      <c r="AH103" s="5">
        <f t="shared" si="131"/>
        <v>10689.921203093247</v>
      </c>
      <c r="AI103" s="42">
        <f>-M103*($W102*N103-$W101*N102)/1000</f>
        <v>0</v>
      </c>
      <c r="AJ103" s="42">
        <f t="shared" ref="AJ103:AJ104" si="141">$D$6*SUM(Y103:Z103,AD103:AE103)</f>
        <v>2639.1428349599801</v>
      </c>
      <c r="AK103" s="42">
        <f>SUM(AH103:AJ103)</f>
        <v>13329.064038053228</v>
      </c>
      <c r="AL103" s="48" t="s">
        <v>59</v>
      </c>
      <c r="AM103" s="54">
        <f>AK128/AD128</f>
        <v>0.10000000445220236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33"/>
        <v>3</v>
      </c>
      <c r="J104" s="11">
        <f t="shared" si="134"/>
        <v>28441.734290386947</v>
      </c>
      <c r="K104" s="11">
        <f t="shared" si="135"/>
        <v>284.4173429038695</v>
      </c>
      <c r="L104" s="24">
        <f t="shared" ref="L104:L121" si="142">$C$111</f>
        <v>3128.5907719425641</v>
      </c>
      <c r="M104" s="11">
        <f t="shared" si="121"/>
        <v>602229</v>
      </c>
      <c r="N104" s="78">
        <f t="shared" si="123"/>
        <v>0</v>
      </c>
      <c r="O104" s="35">
        <f t="shared" si="124"/>
        <v>0</v>
      </c>
      <c r="P104" s="35">
        <f>$H$14*M104/1000</f>
        <v>6.0222899999999999</v>
      </c>
      <c r="Q104">
        <f t="shared" si="126"/>
        <v>67</v>
      </c>
      <c r="R104" s="45">
        <f>1000*VLOOKUP(Q104, '[1]Mortality (No Interventions)'!$B$10:$O$129,13)</f>
        <v>24.385345810177114</v>
      </c>
      <c r="S104" s="46">
        <f>VLOOKUP(I104, '[1]Lapse Rates'!$A$4:$F$24, 6)</f>
        <v>9.1335750000000001E-4</v>
      </c>
      <c r="T104" s="33">
        <f t="shared" si="136"/>
        <v>0.95522900676763878</v>
      </c>
      <c r="U104" s="33">
        <f t="shared" ref="U104:U121" si="143">T104*R104/1000</f>
        <v>2.3293589657940886E-2</v>
      </c>
      <c r="V104" s="39">
        <f t="shared" si="137"/>
        <v>8.7246557754877367E-4</v>
      </c>
      <c r="W104" s="32">
        <f t="shared" ref="W104:W121" si="144">T104-SUM(U104:V104)</f>
        <v>0.93106295153214913</v>
      </c>
      <c r="X104" s="32"/>
      <c r="Y104" s="5">
        <f t="shared" si="138"/>
        <v>0</v>
      </c>
      <c r="Z104" s="5">
        <f t="shared" si="139"/>
        <v>5.752666095166683</v>
      </c>
      <c r="AA104" s="5">
        <f t="shared" ref="AA104:AA121" si="145">O104*W104</f>
        <v>0</v>
      </c>
      <c r="AB104" s="5">
        <f t="shared" si="127"/>
        <v>5.6071311023825468</v>
      </c>
      <c r="AC104" s="32"/>
      <c r="AD104" s="5">
        <f t="shared" si="128"/>
        <v>26481.045075100807</v>
      </c>
      <c r="AE104" s="5">
        <f t="shared" si="129"/>
        <v>-264.81045075100809</v>
      </c>
      <c r="AF104" s="5">
        <f>-$W104*L104</f>
        <v>-2912.9149582610885</v>
      </c>
      <c r="AG104" s="5">
        <f t="shared" si="140"/>
        <v>-14028.075206112082</v>
      </c>
      <c r="AH104" s="5">
        <f t="shared" si="131"/>
        <v>9275.2444599766295</v>
      </c>
      <c r="AI104" s="42">
        <f>-M104*($W103*N104-$W102*N103)/1000</f>
        <v>0</v>
      </c>
      <c r="AJ104" s="42">
        <f t="shared" si="141"/>
        <v>2572.3769531926514</v>
      </c>
      <c r="AK104" s="42">
        <f t="shared" ref="AK104:AK111" si="146">SUM(AH104:AJ104)</f>
        <v>11847.621413169281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33"/>
        <v>4</v>
      </c>
      <c r="J105" s="11">
        <f t="shared" si="134"/>
        <v>28441.734290386947</v>
      </c>
      <c r="K105" s="11">
        <f t="shared" si="135"/>
        <v>284.4173429038695</v>
      </c>
      <c r="L105" s="24">
        <f t="shared" si="142"/>
        <v>3128.5907719425641</v>
      </c>
      <c r="M105" s="11">
        <f t="shared" si="121"/>
        <v>602229</v>
      </c>
      <c r="N105" s="78">
        <f t="shared" si="123"/>
        <v>0</v>
      </c>
      <c r="O105" s="35">
        <f t="shared" si="124"/>
        <v>0</v>
      </c>
      <c r="P105" s="35">
        <f t="shared" ref="P105:P121" si="147">$H$14*M105/1000</f>
        <v>6.0222899999999999</v>
      </c>
      <c r="Q105">
        <f t="shared" si="126"/>
        <v>68</v>
      </c>
      <c r="R105" s="45">
        <f>1000*VLOOKUP(Q105, '[1]Mortality (No Interventions)'!$B$10:$O$129,13)</f>
        <v>26.434940181292372</v>
      </c>
      <c r="S105" s="46">
        <f>VLOOKUP(I105, '[1]Lapse Rates'!$A$4:$F$24, 6)</f>
        <v>8.7679360000000005E-4</v>
      </c>
      <c r="T105" s="33">
        <f t="shared" si="136"/>
        <v>0.93106295153214913</v>
      </c>
      <c r="U105" s="33">
        <f t="shared" si="143"/>
        <v>2.4612593428769879E-2</v>
      </c>
      <c r="V105" s="39">
        <f t="shared" si="137"/>
        <v>8.1635003710049865E-4</v>
      </c>
      <c r="W105" s="32">
        <f t="shared" si="144"/>
        <v>0.90563400806627881</v>
      </c>
      <c r="X105" s="32"/>
      <c r="Y105" s="5">
        <f>AA104</f>
        <v>0</v>
      </c>
      <c r="Z105" s="5">
        <f t="shared" si="139"/>
        <v>5.6071311023825468</v>
      </c>
      <c r="AA105" s="5">
        <f t="shared" si="145"/>
        <v>0</v>
      </c>
      <c r="AB105" s="5">
        <f t="shared" si="127"/>
        <v>5.4539906304374703</v>
      </c>
      <c r="AC105" s="32"/>
      <c r="AD105" s="5">
        <f>$W105*J105</f>
        <v>25757.801821759251</v>
      </c>
      <c r="AE105" s="5">
        <f t="shared" si="129"/>
        <v>-257.57801821759256</v>
      </c>
      <c r="AF105" s="5">
        <f t="shared" ref="AF105:AF121" si="148">-$W105*L105</f>
        <v>-2833.3582003935176</v>
      </c>
      <c r="AG105" s="5">
        <f t="shared" si="140"/>
        <v>-14822.417528014656</v>
      </c>
      <c r="AH105" s="5">
        <f t="shared" si="131"/>
        <v>7844.448075133485</v>
      </c>
      <c r="AI105" s="42">
        <f t="shared" ref="AI105:AI121" si="149">-M105*($W104*N105-$W103*N104)/1000</f>
        <v>0</v>
      </c>
      <c r="AJ105" s="42">
        <f>$D$6*SUM(Y105:Z105,AD105:AE105)</f>
        <v>2502.1220146885807</v>
      </c>
      <c r="AK105" s="42">
        <f t="shared" si="146"/>
        <v>10346.570089822066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33"/>
        <v>5</v>
      </c>
      <c r="J106" s="11">
        <f t="shared" si="134"/>
        <v>28441.734290386947</v>
      </c>
      <c r="K106" s="11">
        <f t="shared" si="135"/>
        <v>284.4173429038695</v>
      </c>
      <c r="L106" s="24">
        <f t="shared" si="142"/>
        <v>3128.5907719425641</v>
      </c>
      <c r="M106" s="11">
        <f t="shared" si="121"/>
        <v>602229</v>
      </c>
      <c r="N106" s="78">
        <f t="shared" si="123"/>
        <v>0</v>
      </c>
      <c r="O106" s="35">
        <f t="shared" si="124"/>
        <v>0</v>
      </c>
      <c r="P106" s="35">
        <f t="shared" si="147"/>
        <v>6.0222899999999999</v>
      </c>
      <c r="Q106">
        <f t="shared" si="126"/>
        <v>69</v>
      </c>
      <c r="R106" s="45">
        <f>1000*VLOOKUP(Q106, '[1]Mortality (No Interventions)'!$B$10:$O$129,13)</f>
        <v>28.728067168786183</v>
      </c>
      <c r="S106" s="46">
        <f>VLOOKUP(I106, '[1]Lapse Rates'!$A$4:$F$24, 6)</f>
        <v>8.7786349999999995E-4</v>
      </c>
      <c r="T106" s="33">
        <f>W105</f>
        <v>0.90563400806627881</v>
      </c>
      <c r="U106" s="33">
        <f t="shared" si="143"/>
        <v>2.6017114614065105E-2</v>
      </c>
      <c r="V106" s="39">
        <f t="shared" si="137"/>
        <v>7.9502304004009175E-4</v>
      </c>
      <c r="W106" s="32">
        <f t="shared" si="144"/>
        <v>0.87882187041217363</v>
      </c>
      <c r="X106" s="32"/>
      <c r="Y106" s="5">
        <f t="shared" ref="Y106:Y121" si="150">AA105</f>
        <v>0</v>
      </c>
      <c r="Z106" s="5">
        <f t="shared" si="139"/>
        <v>5.4539906304374703</v>
      </c>
      <c r="AA106" s="5">
        <f t="shared" si="145"/>
        <v>0</v>
      </c>
      <c r="AB106" s="5">
        <f t="shared" si="127"/>
        <v>5.2925201619645295</v>
      </c>
      <c r="AC106" s="32"/>
      <c r="AD106" s="5">
        <f t="shared" ref="AD106:AD120" si="151">$W106*J106</f>
        <v>24995.218126843913</v>
      </c>
      <c r="AE106" s="5">
        <f t="shared" si="129"/>
        <v>-249.95218126843915</v>
      </c>
      <c r="AF106" s="5">
        <f t="shared" si="148"/>
        <v>-2749.4739939528304</v>
      </c>
      <c r="AG106" s="5">
        <f t="shared" si="140"/>
        <v>-15668.260916913814</v>
      </c>
      <c r="AH106" s="5">
        <f t="shared" si="131"/>
        <v>6327.5310347088289</v>
      </c>
      <c r="AI106" s="42">
        <f t="shared" si="149"/>
        <v>0</v>
      </c>
      <c r="AJ106" s="42">
        <f t="shared" ref="AJ106:AJ121" si="152">$D$6*SUM(Y106:Z106,AD106:AE106)</f>
        <v>2428.0456257418</v>
      </c>
      <c r="AK106" s="42">
        <f t="shared" si="146"/>
        <v>8755.576660450628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33"/>
        <v>6</v>
      </c>
      <c r="J107" s="11">
        <f t="shared" si="134"/>
        <v>28441.734290386947</v>
      </c>
      <c r="K107" s="11">
        <f t="shared" si="135"/>
        <v>284.4173429038695</v>
      </c>
      <c r="L107" s="24">
        <f t="shared" si="142"/>
        <v>3128.5907719425641</v>
      </c>
      <c r="M107" s="11">
        <f t="shared" si="121"/>
        <v>602229</v>
      </c>
      <c r="N107" s="78">
        <f t="shared" si="123"/>
        <v>0</v>
      </c>
      <c r="O107" s="35">
        <f t="shared" si="124"/>
        <v>0</v>
      </c>
      <c r="P107" s="35">
        <f t="shared" si="147"/>
        <v>6.0222899999999999</v>
      </c>
      <c r="Q107">
        <f t="shared" si="126"/>
        <v>70</v>
      </c>
      <c r="R107" s="45">
        <f>1000*VLOOKUP(Q107, '[1]Mortality (No Interventions)'!$B$10:$O$129,13)</f>
        <v>31.29722101862107</v>
      </c>
      <c r="S107" s="46">
        <f>VLOOKUP(I107, '[1]Lapse Rates'!$A$4:$F$24, 6)</f>
        <v>8.7081910000000003E-4</v>
      </c>
      <c r="T107" s="33">
        <f t="shared" ref="T107:T121" si="153">W106</f>
        <v>0.87882187041217363</v>
      </c>
      <c r="U107" s="33">
        <f t="shared" si="143"/>
        <v>2.7504682314287762E-2</v>
      </c>
      <c r="V107" s="39">
        <f t="shared" si="137"/>
        <v>7.6529487025264568E-4</v>
      </c>
      <c r="W107" s="32">
        <f t="shared" si="144"/>
        <v>0.85055189322763325</v>
      </c>
      <c r="X107" s="32"/>
      <c r="Y107" s="5">
        <f t="shared" si="150"/>
        <v>0</v>
      </c>
      <c r="Z107" s="5">
        <f t="shared" si="139"/>
        <v>5.2925201619645295</v>
      </c>
      <c r="AA107" s="5">
        <f t="shared" si="145"/>
        <v>0</v>
      </c>
      <c r="AB107" s="5">
        <f t="shared" si="127"/>
        <v>5.1222701610658437</v>
      </c>
      <c r="AC107" s="32"/>
      <c r="AD107" s="5">
        <f t="shared" si="151"/>
        <v>24191.170947365914</v>
      </c>
      <c r="AE107" s="5">
        <f t="shared" si="129"/>
        <v>-241.91170947365916</v>
      </c>
      <c r="AF107" s="5">
        <f t="shared" si="148"/>
        <v>-2661.0288042102507</v>
      </c>
      <c r="AG107" s="5">
        <f>-U107*M107</f>
        <v>-16564.117325451203</v>
      </c>
      <c r="AH107" s="5">
        <f t="shared" si="131"/>
        <v>4724.113108230802</v>
      </c>
      <c r="AI107" s="42">
        <f t="shared" si="149"/>
        <v>0</v>
      </c>
      <c r="AJ107" s="42">
        <f t="shared" si="152"/>
        <v>2349.9415274651192</v>
      </c>
      <c r="AK107" s="42">
        <f t="shared" si="146"/>
        <v>7074.0546356959212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33"/>
        <v>7</v>
      </c>
      <c r="J108" s="11">
        <f t="shared" si="134"/>
        <v>28441.734290386947</v>
      </c>
      <c r="K108" s="11">
        <f t="shared" si="135"/>
        <v>284.4173429038695</v>
      </c>
      <c r="L108" s="24">
        <f t="shared" si="142"/>
        <v>3128.5907719425641</v>
      </c>
      <c r="M108" s="11">
        <f t="shared" si="121"/>
        <v>602229</v>
      </c>
      <c r="N108" s="78">
        <f t="shared" si="123"/>
        <v>0</v>
      </c>
      <c r="O108" s="35">
        <f t="shared" si="124"/>
        <v>0</v>
      </c>
      <c r="P108" s="35">
        <f t="shared" si="147"/>
        <v>6.0222899999999999</v>
      </c>
      <c r="Q108">
        <f t="shared" si="126"/>
        <v>71</v>
      </c>
      <c r="R108" s="45">
        <f>1000*VLOOKUP(Q108, '[1]Mortality (No Interventions)'!$B$10:$O$129,13)</f>
        <v>34.224549661400033</v>
      </c>
      <c r="S108" s="46">
        <f>VLOOKUP(I108, '[1]Lapse Rates'!$A$4:$F$24, 6)</f>
        <v>7.8743759999999998E-4</v>
      </c>
      <c r="T108" s="33">
        <f t="shared" si="153"/>
        <v>0.85055189322763325</v>
      </c>
      <c r="U108" s="33">
        <f t="shared" si="143"/>
        <v>2.9109755509366952E-2</v>
      </c>
      <c r="V108" s="39">
        <f t="shared" si="137"/>
        <v>6.6975654147862374E-4</v>
      </c>
      <c r="W108" s="32">
        <f t="shared" si="144"/>
        <v>0.82077238117678764</v>
      </c>
      <c r="X108" s="32"/>
      <c r="Y108" s="5">
        <f t="shared" si="150"/>
        <v>0</v>
      </c>
      <c r="Z108" s="5">
        <f t="shared" si="139"/>
        <v>5.1222701610658437</v>
      </c>
      <c r="AA108" s="5">
        <f t="shared" si="145"/>
        <v>0</v>
      </c>
      <c r="AB108" s="5">
        <f t="shared" si="127"/>
        <v>4.9429293034371566</v>
      </c>
      <c r="AC108" s="32"/>
      <c r="AD108" s="5">
        <f t="shared" si="151"/>
        <v>23344.189978318387</v>
      </c>
      <c r="AE108" s="5">
        <f t="shared" si="129"/>
        <v>-233.44189978318389</v>
      </c>
      <c r="AF108" s="5">
        <f t="shared" si="148"/>
        <v>-2567.8608976150226</v>
      </c>
      <c r="AG108" s="5">
        <f t="shared" ref="AG108:AG121" si="154">-U108*M108</f>
        <v>-17530.73895065055</v>
      </c>
      <c r="AH108" s="5">
        <f t="shared" si="131"/>
        <v>3012.1482302696313</v>
      </c>
      <c r="AI108" s="42">
        <f t="shared" si="149"/>
        <v>0</v>
      </c>
      <c r="AJ108" s="42">
        <f t="shared" si="152"/>
        <v>2267.6668812071039</v>
      </c>
      <c r="AK108" s="42">
        <f t="shared" si="146"/>
        <v>5279.8151114767352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33"/>
        <v>8</v>
      </c>
      <c r="J109" s="11">
        <f t="shared" si="134"/>
        <v>28441.734290386947</v>
      </c>
      <c r="K109" s="11">
        <f t="shared" si="135"/>
        <v>284.4173429038695</v>
      </c>
      <c r="L109" s="24">
        <f t="shared" si="142"/>
        <v>3128.5907719425641</v>
      </c>
      <c r="M109" s="11">
        <f t="shared" si="121"/>
        <v>602229</v>
      </c>
      <c r="N109" s="78">
        <f t="shared" si="123"/>
        <v>0</v>
      </c>
      <c r="O109" s="35">
        <f t="shared" si="124"/>
        <v>0</v>
      </c>
      <c r="P109" s="35">
        <f t="shared" si="147"/>
        <v>6.0222899999999999</v>
      </c>
      <c r="Q109">
        <f t="shared" si="126"/>
        <v>72</v>
      </c>
      <c r="R109" s="45">
        <f>1000*VLOOKUP(Q109, '[1]Mortality (No Interventions)'!$B$10:$O$129,13)</f>
        <v>37.583019451684734</v>
      </c>
      <c r="S109" s="46">
        <f>VLOOKUP(I109, '[1]Lapse Rates'!$A$4:$F$24, 6)</f>
        <v>7.0183349999999997E-4</v>
      </c>
      <c r="T109" s="33">
        <f t="shared" si="153"/>
        <v>0.82077238117678764</v>
      </c>
      <c r="U109" s="33">
        <f t="shared" si="143"/>
        <v>3.0847104367172806E-2</v>
      </c>
      <c r="V109" s="39">
        <f t="shared" si="137"/>
        <v>5.7604555298463895E-4</v>
      </c>
      <c r="W109" s="32">
        <f t="shared" si="144"/>
        <v>0.78934923125663015</v>
      </c>
      <c r="X109" s="32"/>
      <c r="Y109" s="5">
        <f t="shared" si="150"/>
        <v>0</v>
      </c>
      <c r="Z109" s="5">
        <f t="shared" si="139"/>
        <v>4.9429293034371566</v>
      </c>
      <c r="AA109" s="5">
        <f t="shared" si="145"/>
        <v>0</v>
      </c>
      <c r="AB109" s="5">
        <f t="shared" si="127"/>
        <v>4.7536899819044907</v>
      </c>
      <c r="AC109" s="32"/>
      <c r="AD109" s="5">
        <f t="shared" si="151"/>
        <v>22450.461097722273</v>
      </c>
      <c r="AE109" s="5">
        <f t="shared" si="129"/>
        <v>-224.50461097722277</v>
      </c>
      <c r="AF109" s="5">
        <f t="shared" si="148"/>
        <v>-2469.5507207494502</v>
      </c>
      <c r="AG109" s="5">
        <f t="shared" si="154"/>
        <v>-18577.020815938111</v>
      </c>
      <c r="AH109" s="5">
        <f t="shared" si="131"/>
        <v>1179.3849500574906</v>
      </c>
      <c r="AI109" s="42">
        <f t="shared" si="149"/>
        <v>0</v>
      </c>
      <c r="AJ109" s="42">
        <f t="shared" si="152"/>
        <v>2180.8512327143567</v>
      </c>
      <c r="AK109" s="42">
        <f t="shared" si="146"/>
        <v>3360.2361827718473</v>
      </c>
    </row>
    <row r="110" spans="1:39" ht="15" x14ac:dyDescent="0.2">
      <c r="A110" s="12"/>
      <c r="B110" s="13">
        <v>1</v>
      </c>
      <c r="C110" s="10">
        <f>$H$100*0.14</f>
        <v>3981.8428006541731</v>
      </c>
      <c r="D110" s="1"/>
      <c r="E110" s="81" t="s">
        <v>51</v>
      </c>
      <c r="F110" s="13"/>
      <c r="G110" s="8"/>
      <c r="I110" s="2">
        <f t="shared" si="133"/>
        <v>9</v>
      </c>
      <c r="J110" s="11">
        <f t="shared" si="134"/>
        <v>28441.734290386947</v>
      </c>
      <c r="K110" s="11">
        <f t="shared" si="135"/>
        <v>284.4173429038695</v>
      </c>
      <c r="L110" s="24">
        <f t="shared" si="142"/>
        <v>3128.5907719425641</v>
      </c>
      <c r="M110" s="11">
        <f t="shared" si="121"/>
        <v>602229</v>
      </c>
      <c r="N110" s="78">
        <f t="shared" si="123"/>
        <v>0</v>
      </c>
      <c r="O110" s="35">
        <f t="shared" si="124"/>
        <v>0</v>
      </c>
      <c r="P110" s="35">
        <f t="shared" si="147"/>
        <v>6.0222899999999999</v>
      </c>
      <c r="Q110">
        <f t="shared" si="126"/>
        <v>73</v>
      </c>
      <c r="R110" s="45">
        <f>1000*VLOOKUP(Q110, '[1]Mortality (No Interventions)'!$B$10:$O$129,13)</f>
        <v>41.435652086353436</v>
      </c>
      <c r="S110" s="46">
        <f>VLOOKUP(I110, '[1]Lapse Rates'!$A$4:$F$24, 6)</f>
        <v>6.5742610000000005E-4</v>
      </c>
      <c r="T110" s="33">
        <f t="shared" si="153"/>
        <v>0.78934923125663015</v>
      </c>
      <c r="U110" s="33">
        <f t="shared" si="143"/>
        <v>3.2707200120980266E-2</v>
      </c>
      <c r="V110" s="39">
        <f t="shared" si="137"/>
        <v>5.1893878664304447E-4</v>
      </c>
      <c r="W110" s="32">
        <f t="shared" si="144"/>
        <v>0.75612309234900688</v>
      </c>
      <c r="X110" s="32"/>
      <c r="Y110" s="5">
        <f t="shared" si="150"/>
        <v>0</v>
      </c>
      <c r="Z110" s="5">
        <f t="shared" si="139"/>
        <v>4.7536899819044907</v>
      </c>
      <c r="AA110" s="5">
        <f t="shared" si="145"/>
        <v>0</v>
      </c>
      <c r="AB110" s="5">
        <f t="shared" si="127"/>
        <v>4.5535925378225004</v>
      </c>
      <c r="AC110" s="32"/>
      <c r="AD110" s="5">
        <f t="shared" si="151"/>
        <v>21505.452083416163</v>
      </c>
      <c r="AE110" s="5">
        <f t="shared" si="129"/>
        <v>-215.05452083416168</v>
      </c>
      <c r="AF110" s="5">
        <f t="shared" si="148"/>
        <v>-2365.5997291757781</v>
      </c>
      <c r="AG110" s="5">
        <f t="shared" si="154"/>
        <v>-19697.224421657826</v>
      </c>
      <c r="AH110" s="5">
        <f t="shared" si="131"/>
        <v>-772.42658825160106</v>
      </c>
      <c r="AI110" s="42">
        <f t="shared" si="149"/>
        <v>0</v>
      </c>
      <c r="AJ110" s="42">
        <f t="shared" si="152"/>
        <v>2089.0543378765196</v>
      </c>
      <c r="AK110" s="42">
        <f t="shared" si="146"/>
        <v>1316.6277496249186</v>
      </c>
    </row>
    <row r="111" spans="1:39" ht="15" x14ac:dyDescent="0.2">
      <c r="A111" s="12"/>
      <c r="B111" s="70" t="s">
        <v>49</v>
      </c>
      <c r="C111" s="10">
        <f>$H$100*0.11</f>
        <v>3128.5907719425641</v>
      </c>
      <c r="D111" s="1"/>
      <c r="E111" s="1"/>
      <c r="F111" s="1"/>
      <c r="I111" s="2">
        <f t="shared" si="133"/>
        <v>10</v>
      </c>
      <c r="J111" s="11">
        <f t="shared" si="134"/>
        <v>28441.734290386947</v>
      </c>
      <c r="K111" s="11">
        <f t="shared" si="135"/>
        <v>284.4173429038695</v>
      </c>
      <c r="L111" s="24">
        <f t="shared" si="142"/>
        <v>3128.5907719425641</v>
      </c>
      <c r="M111" s="11">
        <f t="shared" si="121"/>
        <v>602229</v>
      </c>
      <c r="N111" s="78">
        <f t="shared" si="123"/>
        <v>0</v>
      </c>
      <c r="O111" s="35">
        <f t="shared" si="124"/>
        <v>0</v>
      </c>
      <c r="P111" s="35">
        <f t="shared" si="147"/>
        <v>6.0222899999999999</v>
      </c>
      <c r="Q111">
        <f t="shared" si="126"/>
        <v>74</v>
      </c>
      <c r="R111" s="45">
        <f>1000*VLOOKUP(Q111, '[1]Mortality (No Interventions)'!$B$10:$O$129,13)</f>
        <v>46.00738376068368</v>
      </c>
      <c r="S111" s="46">
        <f>VLOOKUP(I111, '[1]Lapse Rates'!$A$4:$F$24, 6)</f>
        <v>5.9033320000000003E-4</v>
      </c>
      <c r="T111" s="33">
        <f t="shared" si="153"/>
        <v>0.75612309234900688</v>
      </c>
      <c r="U111" s="33">
        <f t="shared" si="143"/>
        <v>3.4787245280015623E-2</v>
      </c>
      <c r="V111" s="39">
        <f t="shared" si="137"/>
        <v>4.4636456470028478E-4</v>
      </c>
      <c r="W111" s="32">
        <f t="shared" si="144"/>
        <v>0.72088948250429097</v>
      </c>
      <c r="X111" s="32"/>
      <c r="Y111" s="5">
        <f t="shared" si="150"/>
        <v>0</v>
      </c>
      <c r="Z111" s="5">
        <f t="shared" si="139"/>
        <v>4.5535925378225004</v>
      </c>
      <c r="AA111" s="5">
        <f t="shared" si="145"/>
        <v>0</v>
      </c>
      <c r="AB111" s="5">
        <f t="shared" si="127"/>
        <v>4.3414055215907661</v>
      </c>
      <c r="AC111" s="32"/>
      <c r="AD111" s="5">
        <f t="shared" si="151"/>
        <v>20503.347114121592</v>
      </c>
      <c r="AE111" s="5">
        <f t="shared" si="129"/>
        <v>-205.03347114121595</v>
      </c>
      <c r="AF111" s="5">
        <f t="shared" si="148"/>
        <v>-2255.3681825533754</v>
      </c>
      <c r="AG111" s="5">
        <f t="shared" si="154"/>
        <v>-20949.887937738527</v>
      </c>
      <c r="AH111" s="5">
        <f>SUM(AD111:AG111)</f>
        <v>-2906.9424773115243</v>
      </c>
      <c r="AI111" s="42">
        <f t="shared" si="149"/>
        <v>0</v>
      </c>
      <c r="AJ111" s="42">
        <f t="shared" si="152"/>
        <v>1991.7112758043354</v>
      </c>
      <c r="AK111" s="42">
        <f t="shared" si="146"/>
        <v>-915.23120150718887</v>
      </c>
    </row>
    <row r="112" spans="1:39" ht="15" x14ac:dyDescent="0.2">
      <c r="D112" s="1"/>
      <c r="E112" s="1"/>
      <c r="F112" s="1"/>
      <c r="I112" s="2">
        <f t="shared" si="133"/>
        <v>11</v>
      </c>
      <c r="J112" s="11">
        <f t="shared" si="134"/>
        <v>28441.734290386947</v>
      </c>
      <c r="K112" s="11">
        <f t="shared" si="135"/>
        <v>284.4173429038695</v>
      </c>
      <c r="L112" s="24">
        <f t="shared" si="142"/>
        <v>3128.5907719425641</v>
      </c>
      <c r="M112" s="11">
        <f t="shared" si="121"/>
        <v>602229</v>
      </c>
      <c r="N112" s="78">
        <f t="shared" si="123"/>
        <v>0</v>
      </c>
      <c r="O112" s="35">
        <f t="shared" si="124"/>
        <v>0</v>
      </c>
      <c r="P112" s="35">
        <f t="shared" si="147"/>
        <v>6.0222899999999999</v>
      </c>
      <c r="Q112">
        <f t="shared" si="126"/>
        <v>75</v>
      </c>
      <c r="R112" s="45">
        <f>1000*VLOOKUP(Q112, '[1]Mortality (No Interventions)'!$B$10:$O$129,13)</f>
        <v>51.243674724890106</v>
      </c>
      <c r="S112" s="46">
        <f>VLOOKUP(I112, '[1]Lapse Rates'!$A$4:$F$24, 6)</f>
        <v>5.0522920000000001E-4</v>
      </c>
      <c r="T112" s="33">
        <f t="shared" si="153"/>
        <v>0.72088948250429097</v>
      </c>
      <c r="U112" s="33">
        <f t="shared" si="143"/>
        <v>3.6941026154044244E-2</v>
      </c>
      <c r="V112" s="39">
        <f t="shared" si="137"/>
        <v>3.6421441653405694E-4</v>
      </c>
      <c r="W112" s="32">
        <f t="shared" si="144"/>
        <v>0.6835842419337127</v>
      </c>
      <c r="X112" s="31"/>
      <c r="Y112" s="5">
        <f t="shared" si="150"/>
        <v>0</v>
      </c>
      <c r="Z112" s="5">
        <f t="shared" si="139"/>
        <v>4.3414055215907661</v>
      </c>
      <c r="AA112" s="5">
        <f t="shared" si="145"/>
        <v>0</v>
      </c>
      <c r="AB112" s="5">
        <f t="shared" si="127"/>
        <v>4.1167425443549783</v>
      </c>
      <c r="AC112" s="32"/>
      <c r="AD112" s="5">
        <f t="shared" si="151"/>
        <v>19442.321374174244</v>
      </c>
      <c r="AE112" s="5">
        <f t="shared" si="129"/>
        <v>-194.42321374174244</v>
      </c>
      <c r="AF112" s="5">
        <f t="shared" si="148"/>
        <v>-2138.6553511591665</v>
      </c>
      <c r="AG112" s="5">
        <f t="shared" si="154"/>
        <v>-22246.95723972391</v>
      </c>
      <c r="AH112" s="5">
        <f t="shared" ref="AH112:AH121" si="155">SUM(AD112:AG112)</f>
        <v>-5137.7144304505746</v>
      </c>
      <c r="AI112" s="42">
        <f t="shared" si="149"/>
        <v>0</v>
      </c>
      <c r="AJ112" s="42">
        <f t="shared" si="152"/>
        <v>1888.6447014200967</v>
      </c>
      <c r="AK112" s="42">
        <f t="shared" ref="AK112:AK121" si="156">SUM(AH112:AJ112)</f>
        <v>-3249.0697290304779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33"/>
        <v>12</v>
      </c>
      <c r="J113" s="11">
        <f t="shared" si="134"/>
        <v>28441.734290386947</v>
      </c>
      <c r="K113" s="11">
        <f t="shared" si="135"/>
        <v>284.4173429038695</v>
      </c>
      <c r="L113" s="24">
        <f t="shared" si="142"/>
        <v>3128.5907719425641</v>
      </c>
      <c r="M113" s="11">
        <f t="shared" si="121"/>
        <v>602229</v>
      </c>
      <c r="N113" s="78">
        <f t="shared" si="123"/>
        <v>0</v>
      </c>
      <c r="O113" s="35">
        <f t="shared" si="124"/>
        <v>0</v>
      </c>
      <c r="P113" s="35">
        <f t="shared" si="147"/>
        <v>6.0222899999999999</v>
      </c>
      <c r="Q113">
        <f t="shared" si="126"/>
        <v>76</v>
      </c>
      <c r="R113" s="45">
        <f>1000*VLOOKUP(Q113, '[1]Mortality (No Interventions)'!$B$10:$O$129,13)</f>
        <v>57.2131031380341</v>
      </c>
      <c r="S113" s="46">
        <f>VLOOKUP(I113, '[1]Lapse Rates'!$A$4:$F$24, 6)</f>
        <v>4.8306569999999999E-4</v>
      </c>
      <c r="T113" s="33">
        <f t="shared" si="153"/>
        <v>0.6835842419337127</v>
      </c>
      <c r="U113" s="33">
        <f t="shared" si="143"/>
        <v>3.9109975737288361E-2</v>
      </c>
      <c r="V113" s="39">
        <f t="shared" si="137"/>
        <v>3.3021610033867827E-4</v>
      </c>
      <c r="W113" s="32">
        <f t="shared" si="144"/>
        <v>0.64414405009608566</v>
      </c>
      <c r="X113" s="31"/>
      <c r="Y113" s="5">
        <f t="shared" si="150"/>
        <v>0</v>
      </c>
      <c r="Z113" s="5">
        <f t="shared" si="139"/>
        <v>4.1167425443549783</v>
      </c>
      <c r="AA113" s="5">
        <f t="shared" si="145"/>
        <v>0</v>
      </c>
      <c r="AB113" s="5">
        <f t="shared" si="127"/>
        <v>3.8792222714531555</v>
      </c>
      <c r="AC113" s="32"/>
      <c r="AD113" s="5">
        <f t="shared" si="151"/>
        <v>18320.573917566566</v>
      </c>
      <c r="AE113" s="5">
        <f t="shared" si="129"/>
        <v>-183.20573917566568</v>
      </c>
      <c r="AF113" s="5">
        <f t="shared" si="148"/>
        <v>-2015.2631309323224</v>
      </c>
      <c r="AG113" s="5">
        <f t="shared" si="154"/>
        <v>-23553.16157829143</v>
      </c>
      <c r="AH113" s="5">
        <f t="shared" si="155"/>
        <v>-7431.0565308328514</v>
      </c>
      <c r="AI113" s="42">
        <f t="shared" si="149"/>
        <v>0</v>
      </c>
      <c r="AJ113" s="42">
        <f t="shared" si="152"/>
        <v>1779.6796707437488</v>
      </c>
      <c r="AK113" s="42">
        <f t="shared" si="156"/>
        <v>-5651.3768600891026</v>
      </c>
    </row>
    <row r="114" spans="1:37" ht="15" x14ac:dyDescent="0.2">
      <c r="A114" s="48" t="s">
        <v>53</v>
      </c>
      <c r="D114" s="1"/>
      <c r="E114" s="1"/>
      <c r="F114" s="1"/>
      <c r="I114" s="2">
        <f t="shared" si="133"/>
        <v>13</v>
      </c>
      <c r="J114" s="11">
        <f t="shared" si="134"/>
        <v>28441.734290386947</v>
      </c>
      <c r="K114" s="11">
        <f t="shared" si="135"/>
        <v>284.4173429038695</v>
      </c>
      <c r="L114" s="24">
        <f t="shared" si="142"/>
        <v>3128.5907719425641</v>
      </c>
      <c r="M114" s="11">
        <f t="shared" si="121"/>
        <v>602229</v>
      </c>
      <c r="N114" s="78">
        <f t="shared" si="123"/>
        <v>0</v>
      </c>
      <c r="O114" s="35">
        <f t="shared" si="124"/>
        <v>0</v>
      </c>
      <c r="P114" s="35">
        <f t="shared" si="147"/>
        <v>6.0222899999999999</v>
      </c>
      <c r="Q114">
        <f t="shared" si="126"/>
        <v>77</v>
      </c>
      <c r="R114" s="45">
        <f>1000*VLOOKUP(Q114, '[1]Mortality (No Interventions)'!$B$10:$O$129,13)</f>
        <v>64.058490652951534</v>
      </c>
      <c r="S114" s="46">
        <f>VLOOKUP(I114, '[1]Lapse Rates'!$A$4:$F$24, 6)</f>
        <v>4.5965829999999999E-4</v>
      </c>
      <c r="T114" s="33">
        <f t="shared" si="153"/>
        <v>0.64414405009608566</v>
      </c>
      <c r="U114" s="33">
        <f t="shared" si="143"/>
        <v>4.1262895612234445E-2</v>
      </c>
      <c r="V114" s="39">
        <f t="shared" si="137"/>
        <v>2.9608615902228155E-4</v>
      </c>
      <c r="W114" s="32">
        <f t="shared" si="144"/>
        <v>0.60258506832482894</v>
      </c>
      <c r="X114" s="31"/>
      <c r="Y114" s="5">
        <f t="shared" si="150"/>
        <v>0</v>
      </c>
      <c r="Z114" s="5">
        <f t="shared" si="139"/>
        <v>3.8792222714531555</v>
      </c>
      <c r="AA114" s="5">
        <f t="shared" si="145"/>
        <v>0</v>
      </c>
      <c r="AB114" s="5">
        <f t="shared" si="127"/>
        <v>3.6289420311219343</v>
      </c>
      <c r="AC114" s="32"/>
      <c r="AD114" s="5">
        <f t="shared" si="151"/>
        <v>17138.564400649448</v>
      </c>
      <c r="AE114" s="5">
        <f t="shared" si="129"/>
        <v>-171.38564400649452</v>
      </c>
      <c r="AF114" s="5">
        <f t="shared" si="148"/>
        <v>-1885.2420840714392</v>
      </c>
      <c r="AG114" s="5">
        <f t="shared" si="154"/>
        <v>-24849.712361660339</v>
      </c>
      <c r="AH114" s="5">
        <f t="shared" si="155"/>
        <v>-9767.7756890888249</v>
      </c>
      <c r="AI114" s="42">
        <f t="shared" si="149"/>
        <v>0</v>
      </c>
      <c r="AJ114" s="42">
        <f t="shared" si="152"/>
        <v>1664.8607877315035</v>
      </c>
      <c r="AK114" s="42">
        <f t="shared" si="156"/>
        <v>-8102.9149013573215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33"/>
        <v>14</v>
      </c>
      <c r="J115" s="11">
        <f t="shared" si="134"/>
        <v>28441.734290386947</v>
      </c>
      <c r="K115" s="11">
        <f t="shared" si="135"/>
        <v>284.4173429038695</v>
      </c>
      <c r="L115" s="24">
        <f t="shared" si="142"/>
        <v>3128.5907719425641</v>
      </c>
      <c r="M115" s="11">
        <f t="shared" si="121"/>
        <v>602229</v>
      </c>
      <c r="N115" s="78">
        <f t="shared" si="123"/>
        <v>0</v>
      </c>
      <c r="O115" s="35">
        <f t="shared" si="124"/>
        <v>0</v>
      </c>
      <c r="P115" s="35">
        <f t="shared" si="147"/>
        <v>6.0222899999999999</v>
      </c>
      <c r="Q115">
        <f t="shared" si="126"/>
        <v>78</v>
      </c>
      <c r="R115" s="45">
        <f>1000*VLOOKUP(Q115, '[1]Mortality (No Interventions)'!$B$10:$O$129,13)</f>
        <v>71.637223014330303</v>
      </c>
      <c r="S115" s="46">
        <f>VLOOKUP(I115, '[1]Lapse Rates'!$A$4:$F$24, 6)</f>
        <v>3.6747819999999998E-4</v>
      </c>
      <c r="T115" s="33">
        <f t="shared" si="153"/>
        <v>0.60258506832482894</v>
      </c>
      <c r="U115" s="33">
        <f t="shared" si="143"/>
        <v>4.3167520924691234E-2</v>
      </c>
      <c r="V115" s="39">
        <f t="shared" si="137"/>
        <v>2.2143687625488515E-4</v>
      </c>
      <c r="W115" s="32">
        <f t="shared" si="144"/>
        <v>0.55919611052388285</v>
      </c>
      <c r="X115" s="31"/>
      <c r="Y115" s="5">
        <f t="shared" si="150"/>
        <v>0</v>
      </c>
      <c r="Z115" s="5">
        <f t="shared" si="139"/>
        <v>3.6289420311219343</v>
      </c>
      <c r="AA115" s="5">
        <f t="shared" si="145"/>
        <v>0</v>
      </c>
      <c r="AB115" s="5">
        <f t="shared" si="127"/>
        <v>3.3676411444468743</v>
      </c>
      <c r="AC115" s="32"/>
      <c r="AD115" s="5">
        <f t="shared" si="151"/>
        <v>15904.507191738128</v>
      </c>
      <c r="AE115" s="5">
        <f t="shared" si="129"/>
        <v>-159.04507191738131</v>
      </c>
      <c r="AF115" s="5">
        <f t="shared" si="148"/>
        <v>-1749.495791091194</v>
      </c>
      <c r="AG115" s="5">
        <f t="shared" si="154"/>
        <v>-25996.732958955876</v>
      </c>
      <c r="AH115" s="5">
        <f t="shared" si="155"/>
        <v>-12000.766630226322</v>
      </c>
      <c r="AI115" s="42">
        <f t="shared" si="149"/>
        <v>0</v>
      </c>
      <c r="AJ115" s="42">
        <f t="shared" si="152"/>
        <v>1544.9858331676685</v>
      </c>
      <c r="AK115" s="42">
        <f t="shared" si="156"/>
        <v>-10455.780797058655</v>
      </c>
    </row>
    <row r="116" spans="1:37" ht="15" x14ac:dyDescent="0.2">
      <c r="A116" s="48" t="s">
        <v>55</v>
      </c>
      <c r="D116" s="1"/>
      <c r="E116" s="1"/>
      <c r="F116" s="1"/>
      <c r="I116" s="2">
        <f t="shared" si="133"/>
        <v>15</v>
      </c>
      <c r="J116" s="11">
        <f t="shared" si="134"/>
        <v>28441.734290386947</v>
      </c>
      <c r="K116" s="11">
        <f t="shared" si="135"/>
        <v>284.4173429038695</v>
      </c>
      <c r="L116" s="24">
        <f t="shared" si="142"/>
        <v>3128.5907719425641</v>
      </c>
      <c r="M116" s="11">
        <f t="shared" si="121"/>
        <v>602229</v>
      </c>
      <c r="N116" s="78">
        <f t="shared" si="123"/>
        <v>0</v>
      </c>
      <c r="O116" s="35">
        <f t="shared" si="124"/>
        <v>0</v>
      </c>
      <c r="P116" s="35">
        <f t="shared" si="147"/>
        <v>6.0222899999999999</v>
      </c>
      <c r="Q116">
        <f t="shared" si="126"/>
        <v>79</v>
      </c>
      <c r="R116" s="45">
        <f>1000*VLOOKUP(Q116, '[1]Mortality (No Interventions)'!$B$10:$O$129,13)</f>
        <v>79.984526691341372</v>
      </c>
      <c r="S116" s="46">
        <f>VLOOKUP(I116, '[1]Lapse Rates'!$A$4:$F$24, 6)</f>
        <v>3.9775519999999998E-4</v>
      </c>
      <c r="T116" s="33">
        <f t="shared" si="153"/>
        <v>0.55919611052388285</v>
      </c>
      <c r="U116" s="33">
        <f t="shared" si="143"/>
        <v>4.4727036227891787E-2</v>
      </c>
      <c r="V116" s="39">
        <f t="shared" si="137"/>
        <v>2.2242316078064912E-4</v>
      </c>
      <c r="W116" s="32">
        <f t="shared" si="144"/>
        <v>0.5142466511352104</v>
      </c>
      <c r="X116" s="31"/>
      <c r="Y116" s="5">
        <f t="shared" si="150"/>
        <v>0</v>
      </c>
      <c r="Z116" s="5">
        <f t="shared" si="139"/>
        <v>3.3676411444468743</v>
      </c>
      <c r="AA116" s="5">
        <f t="shared" si="145"/>
        <v>0</v>
      </c>
      <c r="AB116" s="5">
        <f t="shared" si="127"/>
        <v>3.0969424646650663</v>
      </c>
      <c r="AC116" s="32"/>
      <c r="AD116" s="5">
        <f t="shared" si="151"/>
        <v>14626.066611308966</v>
      </c>
      <c r="AE116" s="5">
        <f t="shared" si="129"/>
        <v>-146.26066611308968</v>
      </c>
      <c r="AF116" s="5">
        <f t="shared" si="148"/>
        <v>-1608.8673272439864</v>
      </c>
      <c r="AG116" s="5">
        <f t="shared" si="154"/>
        <v>-26935.918300487043</v>
      </c>
      <c r="AH116" s="5">
        <f t="shared" si="155"/>
        <v>-14064.979682535153</v>
      </c>
      <c r="AI116" s="42">
        <f t="shared" si="149"/>
        <v>0</v>
      </c>
      <c r="AJ116" s="42">
        <f t="shared" si="152"/>
        <v>1420.7993288199857</v>
      </c>
      <c r="AK116" s="42">
        <f t="shared" si="156"/>
        <v>-12644.180353715168</v>
      </c>
    </row>
    <row r="117" spans="1:37" ht="15" x14ac:dyDescent="0.2">
      <c r="I117" s="2">
        <f t="shared" si="133"/>
        <v>16</v>
      </c>
      <c r="J117" s="11">
        <f t="shared" si="134"/>
        <v>28441.734290386947</v>
      </c>
      <c r="K117" s="11">
        <f t="shared" si="135"/>
        <v>284.4173429038695</v>
      </c>
      <c r="L117" s="24">
        <f t="shared" si="142"/>
        <v>3128.5907719425641</v>
      </c>
      <c r="M117" s="11">
        <f t="shared" si="121"/>
        <v>602229</v>
      </c>
      <c r="N117" s="78">
        <f t="shared" si="123"/>
        <v>0</v>
      </c>
      <c r="O117" s="35">
        <f t="shared" si="124"/>
        <v>0</v>
      </c>
      <c r="P117" s="35">
        <f t="shared" si="147"/>
        <v>6.0222899999999999</v>
      </c>
      <c r="Q117">
        <f t="shared" si="126"/>
        <v>80</v>
      </c>
      <c r="R117" s="45">
        <f>1000*VLOOKUP(Q117, '[1]Mortality (No Interventions)'!$B$10:$O$129,13)</f>
        <v>88.988724669920842</v>
      </c>
      <c r="S117" s="46">
        <f>VLOOKUP(I117, '[1]Lapse Rates'!$A$4:$F$24, 6)</f>
        <v>2.516404E-4</v>
      </c>
      <c r="T117" s="33">
        <f t="shared" si="153"/>
        <v>0.5142466511352104</v>
      </c>
      <c r="U117" s="33">
        <f t="shared" si="143"/>
        <v>4.5762153650300071E-2</v>
      </c>
      <c r="V117" s="39">
        <f t="shared" si="137"/>
        <v>1.2940523299032479E-4</v>
      </c>
      <c r="W117" s="32">
        <f t="shared" si="144"/>
        <v>0.46835509225192001</v>
      </c>
      <c r="X117" s="31"/>
      <c r="Y117" s="5">
        <f t="shared" si="150"/>
        <v>0</v>
      </c>
      <c r="Z117" s="5">
        <f t="shared" si="139"/>
        <v>3.0969424646650663</v>
      </c>
      <c r="AA117" s="5">
        <f t="shared" si="145"/>
        <v>0</v>
      </c>
      <c r="AB117" s="5">
        <f t="shared" si="127"/>
        <v>2.8205701885178152</v>
      </c>
      <c r="AC117" s="32"/>
      <c r="AD117" s="5">
        <f t="shared" si="151"/>
        <v>13320.831087378776</v>
      </c>
      <c r="AE117" s="5">
        <f t="shared" si="129"/>
        <v>-133.20831087378775</v>
      </c>
      <c r="AF117" s="5">
        <f t="shared" si="148"/>
        <v>-1465.2914196116653</v>
      </c>
      <c r="AG117" s="5">
        <f t="shared" si="154"/>
        <v>-27559.296030666563</v>
      </c>
      <c r="AH117" s="5">
        <f t="shared" si="155"/>
        <v>-15836.96467377324</v>
      </c>
      <c r="AI117" s="42">
        <f t="shared" si="149"/>
        <v>0</v>
      </c>
      <c r="AJ117" s="42">
        <f t="shared" si="152"/>
        <v>1294.009604430923</v>
      </c>
      <c r="AK117" s="42">
        <f t="shared" si="156"/>
        <v>-14542.955069342317</v>
      </c>
    </row>
    <row r="118" spans="1:37" ht="15" x14ac:dyDescent="0.2">
      <c r="I118" s="2">
        <f t="shared" si="133"/>
        <v>17</v>
      </c>
      <c r="J118" s="11">
        <f t="shared" si="134"/>
        <v>28441.734290386947</v>
      </c>
      <c r="K118" s="11">
        <f t="shared" si="135"/>
        <v>284.4173429038695</v>
      </c>
      <c r="L118" s="24">
        <f t="shared" si="142"/>
        <v>3128.5907719425641</v>
      </c>
      <c r="M118" s="11">
        <f t="shared" si="121"/>
        <v>602229</v>
      </c>
      <c r="N118" s="78">
        <f t="shared" si="123"/>
        <v>0</v>
      </c>
      <c r="O118" s="35">
        <f t="shared" si="124"/>
        <v>0</v>
      </c>
      <c r="P118" s="35">
        <f t="shared" si="147"/>
        <v>6.0222899999999999</v>
      </c>
      <c r="Q118">
        <f t="shared" si="126"/>
        <v>81</v>
      </c>
      <c r="R118" s="45">
        <f>1000*VLOOKUP(Q118, '[1]Mortality (No Interventions)'!$B$10:$O$129,13)</f>
        <v>98.776658199571273</v>
      </c>
      <c r="S118" s="46">
        <f>VLOOKUP(I118, '[1]Lapse Rates'!$A$4:$F$24, 6)</f>
        <v>2.7508159999999998E-4</v>
      </c>
      <c r="T118" s="33">
        <f t="shared" si="153"/>
        <v>0.46835509225192001</v>
      </c>
      <c r="U118" s="33">
        <f t="shared" si="143"/>
        <v>4.6262550863396576E-2</v>
      </c>
      <c r="V118" s="39">
        <f t="shared" si="137"/>
        <v>1.2883586814480574E-4</v>
      </c>
      <c r="W118" s="32">
        <f t="shared" si="144"/>
        <v>0.42196370552037865</v>
      </c>
      <c r="X118" s="31"/>
      <c r="Y118" s="5">
        <f t="shared" si="150"/>
        <v>0</v>
      </c>
      <c r="Z118" s="5">
        <f t="shared" si="139"/>
        <v>2.8205701885178152</v>
      </c>
      <c r="AA118" s="5">
        <f t="shared" si="145"/>
        <v>0</v>
      </c>
      <c r="AB118" s="5">
        <f t="shared" si="127"/>
        <v>2.5411878041183211</v>
      </c>
      <c r="AC118" s="32"/>
      <c r="AD118" s="5">
        <f t="shared" si="151"/>
        <v>12001.379592597694</v>
      </c>
      <c r="AE118" s="5">
        <f t="shared" si="129"/>
        <v>-120.01379592597695</v>
      </c>
      <c r="AF118" s="5">
        <f t="shared" si="148"/>
        <v>-1320.1517551857462</v>
      </c>
      <c r="AG118" s="5">
        <f t="shared" si="154"/>
        <v>-27860.649743912458</v>
      </c>
      <c r="AH118" s="5">
        <f t="shared" si="155"/>
        <v>-17299.43570242649</v>
      </c>
      <c r="AI118" s="42">
        <f t="shared" si="149"/>
        <v>0</v>
      </c>
      <c r="AJ118" s="42">
        <f t="shared" si="152"/>
        <v>1165.8386825889891</v>
      </c>
      <c r="AK118" s="42">
        <f t="shared" si="156"/>
        <v>-16133.597019837502</v>
      </c>
    </row>
    <row r="119" spans="1:37" ht="15" x14ac:dyDescent="0.2">
      <c r="I119" s="2">
        <f t="shared" si="133"/>
        <v>18</v>
      </c>
      <c r="J119" s="11">
        <f t="shared" si="134"/>
        <v>28441.734290386947</v>
      </c>
      <c r="K119" s="11">
        <f t="shared" si="135"/>
        <v>284.4173429038695</v>
      </c>
      <c r="L119" s="24">
        <f t="shared" si="142"/>
        <v>3128.5907719425641</v>
      </c>
      <c r="M119" s="11">
        <f t="shared" si="121"/>
        <v>602229</v>
      </c>
      <c r="N119" s="78">
        <f t="shared" si="123"/>
        <v>0</v>
      </c>
      <c r="O119" s="35">
        <f t="shared" si="124"/>
        <v>0</v>
      </c>
      <c r="P119" s="35">
        <f t="shared" si="147"/>
        <v>6.0222899999999999</v>
      </c>
      <c r="Q119">
        <f t="shared" si="126"/>
        <v>82</v>
      </c>
      <c r="R119" s="45">
        <f>1000*VLOOKUP(Q119, '[1]Mortality (No Interventions)'!$B$10:$O$129,13)</f>
        <v>109.68724104281117</v>
      </c>
      <c r="S119" s="46">
        <f>VLOOKUP(I119, '[1]Lapse Rates'!$A$4:$F$24, 6)</f>
        <v>2.0998619999999999E-4</v>
      </c>
      <c r="T119" s="33">
        <f t="shared" si="153"/>
        <v>0.42196370552037865</v>
      </c>
      <c r="U119" s="33">
        <f t="shared" si="143"/>
        <v>4.6284034678731566E-2</v>
      </c>
      <c r="V119" s="39">
        <f t="shared" si="137"/>
        <v>8.8606555060143327E-5</v>
      </c>
      <c r="W119" s="32">
        <f t="shared" si="144"/>
        <v>0.37559106428658695</v>
      </c>
      <c r="X119" s="31"/>
      <c r="Y119" s="5">
        <f t="shared" si="150"/>
        <v>0</v>
      </c>
      <c r="Z119" s="5">
        <f t="shared" si="139"/>
        <v>2.5411878041183211</v>
      </c>
      <c r="AA119" s="5">
        <f t="shared" si="145"/>
        <v>0</v>
      </c>
      <c r="AB119" s="5">
        <f t="shared" si="127"/>
        <v>2.2619183105424696</v>
      </c>
      <c r="AC119" s="32"/>
      <c r="AD119" s="5">
        <f t="shared" si="151"/>
        <v>10682.461252282748</v>
      </c>
      <c r="AE119" s="5">
        <f t="shared" si="129"/>
        <v>-106.82461252282749</v>
      </c>
      <c r="AF119" s="5">
        <f t="shared" si="148"/>
        <v>-1175.0707377511023</v>
      </c>
      <c r="AG119" s="5">
        <f t="shared" si="154"/>
        <v>-27873.587920537833</v>
      </c>
      <c r="AH119" s="5">
        <f t="shared" si="155"/>
        <v>-18473.022018529016</v>
      </c>
      <c r="AI119" s="42">
        <f t="shared" si="149"/>
        <v>0</v>
      </c>
      <c r="AJ119" s="42">
        <f t="shared" si="152"/>
        <v>1037.7192448840324</v>
      </c>
      <c r="AK119" s="42">
        <f t="shared" si="156"/>
        <v>-17435.302773644984</v>
      </c>
    </row>
    <row r="120" spans="1:37" ht="15" x14ac:dyDescent="0.2">
      <c r="I120" s="2">
        <f t="shared" si="133"/>
        <v>19</v>
      </c>
      <c r="J120" s="11">
        <f t="shared" si="134"/>
        <v>28441.734290386947</v>
      </c>
      <c r="K120" s="11">
        <f t="shared" si="135"/>
        <v>284.4173429038695</v>
      </c>
      <c r="L120" s="24">
        <f t="shared" si="142"/>
        <v>3128.5907719425641</v>
      </c>
      <c r="M120" s="11">
        <f t="shared" si="121"/>
        <v>602229</v>
      </c>
      <c r="N120" s="78">
        <f t="shared" si="123"/>
        <v>0</v>
      </c>
      <c r="O120" s="35">
        <f t="shared" si="124"/>
        <v>0</v>
      </c>
      <c r="P120" s="35">
        <f t="shared" si="147"/>
        <v>6.0222899999999999</v>
      </c>
      <c r="Q120">
        <f t="shared" si="126"/>
        <v>83</v>
      </c>
      <c r="R120" s="45">
        <f>1000*VLOOKUP(Q120, '[1]Mortality (No Interventions)'!$B$10:$O$129,13)</f>
        <v>121.83144591521193</v>
      </c>
      <c r="S120" s="46">
        <f>VLOOKUP(I120, '[1]Lapse Rates'!$A$4:$F$24, 6)</f>
        <v>1.6037285799999999E-2</v>
      </c>
      <c r="T120" s="33">
        <f t="shared" si="153"/>
        <v>0.37559106428658695</v>
      </c>
      <c r="U120" s="33">
        <f t="shared" si="143"/>
        <v>4.5758802434868205E-2</v>
      </c>
      <c r="V120" s="39">
        <f t="shared" si="137"/>
        <v>6.0234612418901675E-3</v>
      </c>
      <c r="W120" s="32">
        <f t="shared" si="144"/>
        <v>0.32380880060982858</v>
      </c>
      <c r="X120" s="31"/>
      <c r="Y120" s="5">
        <f t="shared" si="150"/>
        <v>0</v>
      </c>
      <c r="Z120" s="5">
        <f t="shared" si="139"/>
        <v>2.2619183105424696</v>
      </c>
      <c r="AA120" s="5">
        <f t="shared" si="145"/>
        <v>0</v>
      </c>
      <c r="AB120" s="5">
        <f t="shared" si="127"/>
        <v>1.9500705018245645</v>
      </c>
      <c r="AC120" s="32"/>
      <c r="AD120" s="5">
        <f t="shared" si="151"/>
        <v>9209.6838678336317</v>
      </c>
      <c r="AE120" s="5">
        <f t="shared" si="129"/>
        <v>-92.096838678336326</v>
      </c>
      <c r="AF120" s="5">
        <f t="shared" si="148"/>
        <v>-1013.0652254616995</v>
      </c>
      <c r="AG120" s="5">
        <f t="shared" si="154"/>
        <v>-27557.277831548243</v>
      </c>
      <c r="AH120" s="5">
        <f t="shared" si="155"/>
        <v>-19452.756027854648</v>
      </c>
      <c r="AI120" s="42">
        <f t="shared" si="149"/>
        <v>0</v>
      </c>
      <c r="AJ120" s="42">
        <f t="shared" si="152"/>
        <v>894.65718174639858</v>
      </c>
      <c r="AK120" s="42">
        <f t="shared" si="156"/>
        <v>-18558.098846108249</v>
      </c>
    </row>
    <row r="121" spans="1:37" ht="15" x14ac:dyDescent="0.2">
      <c r="I121" s="2">
        <f t="shared" si="133"/>
        <v>20</v>
      </c>
      <c r="J121" s="11">
        <f t="shared" si="134"/>
        <v>28441.734290386947</v>
      </c>
      <c r="K121" s="11">
        <f t="shared" si="135"/>
        <v>284.4173429038695</v>
      </c>
      <c r="L121" s="24">
        <f t="shared" si="142"/>
        <v>3128.5907719425641</v>
      </c>
      <c r="M121" s="11">
        <f t="shared" si="121"/>
        <v>602229</v>
      </c>
      <c r="N121" s="78">
        <f t="shared" si="123"/>
        <v>0</v>
      </c>
      <c r="O121" s="35">
        <f t="shared" si="124"/>
        <v>0</v>
      </c>
      <c r="P121" s="35">
        <f t="shared" si="147"/>
        <v>6.0222899999999999</v>
      </c>
      <c r="Q121">
        <f t="shared" si="126"/>
        <v>84</v>
      </c>
      <c r="R121" s="45">
        <f>1000*VLOOKUP(Q121, '[1]Mortality (No Interventions)'!$B$10:$O$129,13)</f>
        <v>135.40094534007645</v>
      </c>
      <c r="S121" s="46">
        <f>VLOOKUP(I121, '[1]Lapse Rates'!$A$4:$F$24, 6)</f>
        <v>0</v>
      </c>
      <c r="T121" s="33">
        <f t="shared" si="153"/>
        <v>0.32380880060982858</v>
      </c>
      <c r="U121" s="33">
        <f t="shared" si="143"/>
        <v>4.3844017712007119E-2</v>
      </c>
      <c r="V121" s="39">
        <f t="shared" si="137"/>
        <v>0</v>
      </c>
      <c r="W121" s="32">
        <f t="shared" si="144"/>
        <v>0.27996478289782145</v>
      </c>
      <c r="X121" s="31"/>
      <c r="Y121" s="5">
        <f t="shared" si="150"/>
        <v>0</v>
      </c>
      <c r="Z121" s="5">
        <f t="shared" si="139"/>
        <v>1.9500705018245645</v>
      </c>
      <c r="AA121" s="5">
        <f t="shared" si="145"/>
        <v>0</v>
      </c>
      <c r="AB121" s="5">
        <f t="shared" si="127"/>
        <v>1.6860291123977211</v>
      </c>
      <c r="AC121" s="32"/>
      <c r="AD121" s="5">
        <f>$W121*J121</f>
        <v>7962.6839658457056</v>
      </c>
      <c r="AE121" s="5">
        <f t="shared" si="129"/>
        <v>-79.626839658457058</v>
      </c>
      <c r="AF121" s="5">
        <f t="shared" si="148"/>
        <v>-875.89523624302763</v>
      </c>
      <c r="AG121" s="5">
        <f t="shared" si="154"/>
        <v>-26404.138942684334</v>
      </c>
      <c r="AH121" s="5">
        <f t="shared" si="155"/>
        <v>-19396.977052740112</v>
      </c>
      <c r="AI121" s="42">
        <f t="shared" si="149"/>
        <v>0</v>
      </c>
      <c r="AJ121" s="42">
        <f t="shared" si="152"/>
        <v>773.51920599519804</v>
      </c>
      <c r="AK121" s="42">
        <f t="shared" si="156"/>
        <v>-18623.457846744914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411271.52115765942</v>
      </c>
      <c r="AE124" s="21">
        <f t="shared" ref="AE124:AK124" si="157">SUM(AE101:AE121)</f>
        <v>-14926.755007184576</v>
      </c>
      <c r="AF124" s="21">
        <f t="shared" si="157"/>
        <v>-43032.517001981927</v>
      </c>
      <c r="AG124" s="21">
        <f t="shared" si="157"/>
        <v>-424293.9589496337</v>
      </c>
      <c r="AH124" s="21">
        <f t="shared" si="157"/>
        <v>-70981.709801140736</v>
      </c>
      <c r="AI124" s="21">
        <f t="shared" si="157"/>
        <v>0</v>
      </c>
      <c r="AJ124" s="21">
        <f t="shared" si="157"/>
        <v>37215.718538505113</v>
      </c>
      <c r="AK124" s="21">
        <f t="shared" si="157"/>
        <v>-33765.991262635609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219583.13140052321</v>
      </c>
      <c r="AE126" s="21">
        <f t="shared" ref="AE126:AK126" si="158">AE101+NPV($D$6,AE102:AE121)</f>
        <v>-13034.727687581315</v>
      </c>
      <c r="AF126" s="21">
        <f t="shared" si="158"/>
        <v>-22220.216486346057</v>
      </c>
      <c r="AG126" s="21">
        <f t="shared" si="158"/>
        <v>-159234.2711920263</v>
      </c>
      <c r="AH126" s="21">
        <f t="shared" si="158"/>
        <v>25093.916034569524</v>
      </c>
      <c r="AI126" s="21">
        <f t="shared" si="158"/>
        <v>0</v>
      </c>
      <c r="AJ126" s="21">
        <f t="shared" si="158"/>
        <v>18592.448414097376</v>
      </c>
      <c r="AK126" s="21">
        <f t="shared" si="158"/>
        <v>43686.364448666922</v>
      </c>
    </row>
    <row r="128" spans="1:37" x14ac:dyDescent="0.15">
      <c r="AC128" s="22" t="str">
        <f>"Present Value at "&amp;TEXT($D$7,"0.00%")&amp;":"</f>
        <v>Present Value at 5.64%:</v>
      </c>
      <c r="AD128" s="21">
        <f>AD101+NPV($D$7,AD102:AD121)</f>
        <v>276431.83759270841</v>
      </c>
      <c r="AE128" s="21">
        <f t="shared" ref="AE128:AK128" si="159">AE101+NPV($D$7,AE102:AE121)</f>
        <v>-13593.219252268871</v>
      </c>
      <c r="AF128" s="21">
        <f t="shared" si="159"/>
        <v>-28363.623697909166</v>
      </c>
      <c r="AG128" s="21">
        <f t="shared" si="159"/>
        <v>-230947.58070517122</v>
      </c>
      <c r="AH128" s="21">
        <f t="shared" si="159"/>
        <v>3527.4139373592461</v>
      </c>
      <c r="AI128" s="21">
        <f t="shared" si="159"/>
        <v>0</v>
      </c>
      <c r="AJ128" s="21">
        <f t="shared" si="159"/>
        <v>24115.771052642067</v>
      </c>
      <c r="AK128" s="21">
        <f t="shared" si="159"/>
        <v>27643.184990001322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zoomScale="125" workbookViewId="0">
      <selection activeCell="F84" sqref="F83:F84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hidden="1" outlineLevel="1" x14ac:dyDescent="0.15">
      <c r="A2">
        <v>1</v>
      </c>
      <c r="B2" s="48">
        <v>245.91104374313332</v>
      </c>
      <c r="C2">
        <v>245.32774552455538</v>
      </c>
      <c r="D2">
        <v>247.65738997819633</v>
      </c>
      <c r="E2">
        <v>246.90264821585734</v>
      </c>
    </row>
    <row r="3" spans="1:5" hidden="1" outlineLevel="1" x14ac:dyDescent="0.15">
      <c r="A3">
        <f>A2+1</f>
        <v>2</v>
      </c>
      <c r="B3">
        <v>120.94793450614105</v>
      </c>
      <c r="C3">
        <v>121.2325526806253</v>
      </c>
      <c r="D3">
        <v>126.69704366334142</v>
      </c>
      <c r="E3">
        <v>127.51261162123696</v>
      </c>
    </row>
    <row r="4" spans="1:5" hidden="1" outlineLevel="1" x14ac:dyDescent="0.15">
      <c r="A4">
        <f t="shared" ref="A4:A66" si="0">A3+1</f>
        <v>3</v>
      </c>
      <c r="B4">
        <v>120.86103031961848</v>
      </c>
      <c r="C4">
        <v>121.39761698524399</v>
      </c>
      <c r="D4">
        <v>131.04087222365996</v>
      </c>
      <c r="E4">
        <v>132.51431841428933</v>
      </c>
    </row>
    <row r="5" spans="1:5" hidden="1" outlineLevel="1" x14ac:dyDescent="0.15">
      <c r="A5">
        <f t="shared" si="0"/>
        <v>4</v>
      </c>
      <c r="B5">
        <v>124.73434837323229</v>
      </c>
      <c r="C5">
        <v>125.56840828358241</v>
      </c>
      <c r="D5">
        <v>140.72498496805798</v>
      </c>
      <c r="E5">
        <v>143.00325394005745</v>
      </c>
    </row>
    <row r="6" spans="1:5" hidden="1" outlineLevel="1" x14ac:dyDescent="0.15">
      <c r="A6">
        <f t="shared" si="0"/>
        <v>5</v>
      </c>
      <c r="B6">
        <v>130.93466937051369</v>
      </c>
      <c r="C6">
        <v>132.11082290327079</v>
      </c>
      <c r="D6">
        <v>154.04439916474891</v>
      </c>
      <c r="E6">
        <v>157.26493531108602</v>
      </c>
    </row>
    <row r="7" spans="1:5" hidden="1" outlineLevel="1" x14ac:dyDescent="0.15">
      <c r="A7">
        <f t="shared" si="0"/>
        <v>6</v>
      </c>
      <c r="B7">
        <v>138.06004170791547</v>
      </c>
      <c r="C7">
        <v>139.63584554421129</v>
      </c>
      <c r="D7">
        <v>169.67234144363661</v>
      </c>
      <c r="E7">
        <v>173.99845326274362</v>
      </c>
    </row>
    <row r="8" spans="1:5" hidden="1" outlineLevel="1" x14ac:dyDescent="0.15">
      <c r="A8">
        <f t="shared" si="0"/>
        <v>7</v>
      </c>
      <c r="B8">
        <v>145.75099404758004</v>
      </c>
      <c r="C8">
        <v>147.7957909394128</v>
      </c>
      <c r="D8">
        <v>187.43636221989445</v>
      </c>
      <c r="E8">
        <v>193.06091583839236</v>
      </c>
    </row>
    <row r="9" spans="1:5" hidden="1" outlineLevel="1" x14ac:dyDescent="0.15">
      <c r="A9">
        <f t="shared" si="0"/>
        <v>8</v>
      </c>
      <c r="B9">
        <v>154.28328239633282</v>
      </c>
      <c r="C9">
        <v>156.82384412206062</v>
      </c>
      <c r="D9">
        <v>206.64836088236444</v>
      </c>
      <c r="E9">
        <v>213.62047158678416</v>
      </c>
    </row>
    <row r="10" spans="1:5" hidden="1" outlineLevel="1" x14ac:dyDescent="0.15">
      <c r="A10">
        <f t="shared" si="0"/>
        <v>9</v>
      </c>
      <c r="B10">
        <v>163.74853539146295</v>
      </c>
      <c r="C10">
        <v>166.80890488133767</v>
      </c>
      <c r="D10">
        <v>227.41999725592925</v>
      </c>
      <c r="E10">
        <v>235.80612320454031</v>
      </c>
    </row>
    <row r="11" spans="1:5" hidden="1" outlineLevel="1" x14ac:dyDescent="0.15">
      <c r="A11">
        <f t="shared" si="0"/>
        <v>10</v>
      </c>
      <c r="B11">
        <v>173.91317311588952</v>
      </c>
      <c r="C11">
        <v>177.51994985840034</v>
      </c>
      <c r="D11">
        <v>249.5639048417307</v>
      </c>
      <c r="E11">
        <v>259.43580433153306</v>
      </c>
    </row>
    <row r="12" spans="1:5" hidden="1" outlineLevel="1" x14ac:dyDescent="0.15">
      <c r="A12">
        <f t="shared" si="0"/>
        <v>11</v>
      </c>
      <c r="B12">
        <v>184.83106922550172</v>
      </c>
      <c r="C12">
        <v>189.01568490303504</v>
      </c>
      <c r="D12">
        <v>273.23528706267405</v>
      </c>
      <c r="E12">
        <v>284.67743221253698</v>
      </c>
    </row>
    <row r="13" spans="1:5" hidden="1" outlineLevel="1" x14ac:dyDescent="0.15">
      <c r="A13">
        <f t="shared" si="0"/>
        <v>12</v>
      </c>
      <c r="B13">
        <v>196.14618418519049</v>
      </c>
      <c r="C13">
        <v>200.95271168594539</v>
      </c>
      <c r="D13">
        <v>298.27312539576582</v>
      </c>
      <c r="E13">
        <v>311.40029858276245</v>
      </c>
    </row>
    <row r="14" spans="1:5" hidden="1" outlineLevel="1" x14ac:dyDescent="0.15">
      <c r="A14">
        <f t="shared" si="0"/>
        <v>13</v>
      </c>
      <c r="B14">
        <v>208.12013158390096</v>
      </c>
      <c r="C14">
        <v>213.59748992095084</v>
      </c>
      <c r="D14">
        <v>325.07780399536938</v>
      </c>
      <c r="E14">
        <v>340.01699869953495</v>
      </c>
    </row>
    <row r="15" spans="1:5" hidden="1" outlineLevel="1" x14ac:dyDescent="0.15">
      <c r="A15">
        <f t="shared" si="0"/>
        <v>14</v>
      </c>
      <c r="B15">
        <v>220.47169377652884</v>
      </c>
      <c r="C15">
        <v>226.67117857231193</v>
      </c>
      <c r="D15">
        <v>353.41552518408361</v>
      </c>
      <c r="E15">
        <v>370.29671965604831</v>
      </c>
    </row>
    <row r="16" spans="1:5" hidden="1" outlineLevel="1" x14ac:dyDescent="0.15">
      <c r="A16">
        <f t="shared" si="0"/>
        <v>15</v>
      </c>
      <c r="B16">
        <v>233.18918792167776</v>
      </c>
      <c r="C16">
        <v>240.173001811771</v>
      </c>
      <c r="D16">
        <v>383.46317969472506</v>
      </c>
      <c r="E16">
        <v>402.44450421833346</v>
      </c>
    </row>
    <row r="17" spans="1:5" hidden="1" outlineLevel="1" x14ac:dyDescent="0.15">
      <c r="A17">
        <f t="shared" si="0"/>
        <v>16</v>
      </c>
      <c r="B17">
        <v>245.67252437393037</v>
      </c>
      <c r="C17">
        <v>253.50979228654708</v>
      </c>
      <c r="D17">
        <v>414.71544801405474</v>
      </c>
      <c r="E17">
        <v>435.96677771033961</v>
      </c>
    </row>
    <row r="18" spans="1:5" hidden="1" outlineLevel="1" x14ac:dyDescent="0.15">
      <c r="A18">
        <f t="shared" si="0"/>
        <v>17</v>
      </c>
      <c r="B18">
        <v>257.63979942944036</v>
      </c>
      <c r="C18">
        <v>266.41236870745496</v>
      </c>
      <c r="D18">
        <v>447.08245310033834</v>
      </c>
      <c r="E18">
        <v>470.80352756329768</v>
      </c>
    </row>
    <row r="19" spans="1:5" collapsed="1" x14ac:dyDescent="0.15">
      <c r="A19">
        <f t="shared" si="0"/>
        <v>18</v>
      </c>
      <c r="B19">
        <v>316.56631531652374</v>
      </c>
      <c r="C19">
        <v>327.562974338495</v>
      </c>
      <c r="D19">
        <v>553.86098450332861</v>
      </c>
      <c r="E19">
        <v>583.54905692491695</v>
      </c>
    </row>
    <row r="20" spans="1:5" x14ac:dyDescent="0.15">
      <c r="A20">
        <f t="shared" si="0"/>
        <v>19</v>
      </c>
      <c r="B20">
        <v>328.71490290497781</v>
      </c>
      <c r="C20">
        <v>341.11348317811343</v>
      </c>
      <c r="D20">
        <v>595.94542356728346</v>
      </c>
      <c r="E20">
        <v>629.28361338139757</v>
      </c>
    </row>
    <row r="21" spans="1:5" x14ac:dyDescent="0.15">
      <c r="A21">
        <f t="shared" si="0"/>
        <v>20</v>
      </c>
      <c r="B21">
        <v>340.81945731008148</v>
      </c>
      <c r="C21">
        <v>354.65890518923328</v>
      </c>
      <c r="D21">
        <v>638.61015377954368</v>
      </c>
      <c r="E21">
        <v>675.69180921157795</v>
      </c>
    </row>
    <row r="22" spans="1:5" x14ac:dyDescent="0.15">
      <c r="A22">
        <f t="shared" si="0"/>
        <v>21</v>
      </c>
      <c r="B22">
        <v>353.6914856991653</v>
      </c>
      <c r="C22">
        <v>368.99253355383189</v>
      </c>
      <c r="D22">
        <v>682.32167511720547</v>
      </c>
      <c r="E22">
        <v>723.19891211997481</v>
      </c>
    </row>
    <row r="23" spans="1:5" x14ac:dyDescent="0.15">
      <c r="A23">
        <f t="shared" si="0"/>
        <v>22</v>
      </c>
      <c r="B23">
        <v>367.67131132462936</v>
      </c>
      <c r="C23">
        <v>384.44845455390265</v>
      </c>
      <c r="D23">
        <v>727.22592485120458</v>
      </c>
      <c r="E23">
        <v>771.94036340384014</v>
      </c>
    </row>
    <row r="24" spans="1:5" x14ac:dyDescent="0.15">
      <c r="A24">
        <f t="shared" si="0"/>
        <v>23</v>
      </c>
      <c r="B24">
        <v>383.51859474837539</v>
      </c>
      <c r="C24">
        <v>401.77282154907095</v>
      </c>
      <c r="D24">
        <v>773.9088556463762</v>
      </c>
      <c r="E24">
        <v>822.46996022573103</v>
      </c>
    </row>
    <row r="25" spans="1:5" x14ac:dyDescent="0.15">
      <c r="A25">
        <f t="shared" si="0"/>
        <v>24</v>
      </c>
      <c r="B25">
        <v>401.88709407482816</v>
      </c>
      <c r="C25">
        <v>421.62413983687725</v>
      </c>
      <c r="D25">
        <v>823.09931329457163</v>
      </c>
      <c r="E25">
        <v>875.53606535443043</v>
      </c>
    </row>
    <row r="26" spans="1:5" x14ac:dyDescent="0.15">
      <c r="A26">
        <f t="shared" si="0"/>
        <v>25</v>
      </c>
      <c r="B26">
        <v>423.97546346018294</v>
      </c>
      <c r="C26">
        <v>445.22028301094866</v>
      </c>
      <c r="D26">
        <v>876.5362205561679</v>
      </c>
      <c r="E26">
        <v>932.93221787634786</v>
      </c>
    </row>
    <row r="27" spans="1:5" x14ac:dyDescent="0.15">
      <c r="A27">
        <f t="shared" si="0"/>
        <v>26</v>
      </c>
      <c r="B27">
        <v>450.15093219345317</v>
      </c>
      <c r="C27">
        <v>472.93484282103168</v>
      </c>
      <c r="D27">
        <v>934.74010587765963</v>
      </c>
      <c r="E27">
        <v>995.19979670483599</v>
      </c>
    </row>
    <row r="28" spans="1:5" x14ac:dyDescent="0.15">
      <c r="A28">
        <f t="shared" si="0"/>
        <v>27</v>
      </c>
      <c r="B28">
        <v>480.45587136494527</v>
      </c>
      <c r="C28">
        <v>504.79948869821749</v>
      </c>
      <c r="D28">
        <v>997.52227070971242</v>
      </c>
      <c r="E28">
        <v>1062.126707164384</v>
      </c>
    </row>
    <row r="29" spans="1:5" x14ac:dyDescent="0.15">
      <c r="A29">
        <f t="shared" si="0"/>
        <v>28</v>
      </c>
      <c r="B29">
        <v>514.60544788810739</v>
      </c>
      <c r="C29">
        <v>540.70490106952388</v>
      </c>
      <c r="D29">
        <v>1068.2494925303372</v>
      </c>
      <c r="E29">
        <v>1137.5158410712672</v>
      </c>
    </row>
    <row r="30" spans="1:5" x14ac:dyDescent="0.15">
      <c r="A30">
        <f t="shared" si="0"/>
        <v>29</v>
      </c>
      <c r="B30">
        <v>553.11458376434302</v>
      </c>
      <c r="C30">
        <v>581.19161087982934</v>
      </c>
      <c r="D30">
        <v>1147.9789778680661</v>
      </c>
      <c r="E30">
        <v>1222.490759147139</v>
      </c>
    </row>
    <row r="31" spans="1:5" x14ac:dyDescent="0.15">
      <c r="A31">
        <f t="shared" si="0"/>
        <v>30</v>
      </c>
      <c r="B31">
        <v>596.37760438983605</v>
      </c>
      <c r="C31">
        <v>626.66983532119696</v>
      </c>
      <c r="D31">
        <v>1237.5132059200175</v>
      </c>
      <c r="E31">
        <v>1317.8925452349006</v>
      </c>
    </row>
    <row r="32" spans="1:5" x14ac:dyDescent="0.15">
      <c r="A32">
        <f t="shared" si="0"/>
        <v>31</v>
      </c>
      <c r="B32">
        <v>644.76410943344433</v>
      </c>
      <c r="C32">
        <v>677.52865922778869</v>
      </c>
      <c r="D32">
        <v>1337.6097227866223</v>
      </c>
      <c r="E32">
        <v>1424.5300364493328</v>
      </c>
    </row>
    <row r="33" spans="1:5" x14ac:dyDescent="0.15">
      <c r="A33">
        <f t="shared" si="0"/>
        <v>32</v>
      </c>
      <c r="B33">
        <v>698.37300966574765</v>
      </c>
      <c r="C33">
        <v>733.87210511324406</v>
      </c>
      <c r="D33">
        <v>1448.4584407176544</v>
      </c>
      <c r="E33">
        <v>1542.6047483403468</v>
      </c>
    </row>
    <row r="34" spans="1:5" x14ac:dyDescent="0.15">
      <c r="A34">
        <f t="shared" si="0"/>
        <v>33</v>
      </c>
      <c r="B34">
        <v>757.78288396030007</v>
      </c>
      <c r="C34">
        <v>796.31168814473938</v>
      </c>
      <c r="D34">
        <v>1571.245089191036</v>
      </c>
      <c r="E34">
        <v>1673.3898532386879</v>
      </c>
    </row>
    <row r="35" spans="1:5" x14ac:dyDescent="0.15">
      <c r="A35">
        <f t="shared" si="0"/>
        <v>34</v>
      </c>
      <c r="B35">
        <v>823.94731188183528</v>
      </c>
      <c r="C35">
        <v>865.84784761715412</v>
      </c>
      <c r="D35">
        <v>1707.9210306178459</v>
      </c>
      <c r="E35">
        <v>1818.9567813542769</v>
      </c>
    </row>
    <row r="36" spans="1:5" x14ac:dyDescent="0.15">
      <c r="A36">
        <f t="shared" si="0"/>
        <v>35</v>
      </c>
      <c r="B36">
        <v>897.3646744468017</v>
      </c>
      <c r="C36">
        <v>943.00290552023137</v>
      </c>
      <c r="D36">
        <v>1859.4848512642156</v>
      </c>
      <c r="E36">
        <v>1980.3624316795508</v>
      </c>
    </row>
    <row r="37" spans="1:5" x14ac:dyDescent="0.15">
      <c r="A37">
        <f t="shared" si="0"/>
        <v>36</v>
      </c>
      <c r="B37">
        <v>979.10413516216829</v>
      </c>
      <c r="C37">
        <v>1028.9008890910125</v>
      </c>
      <c r="D37">
        <v>2028.1172021699467</v>
      </c>
      <c r="E37">
        <v>2159.9292008652046</v>
      </c>
    </row>
    <row r="38" spans="1:5" x14ac:dyDescent="0.15">
      <c r="A38">
        <f t="shared" si="0"/>
        <v>37</v>
      </c>
      <c r="B38">
        <v>1070.0788391924125</v>
      </c>
      <c r="C38">
        <v>1124.5008035133283</v>
      </c>
      <c r="D38">
        <v>2215.6570364999352</v>
      </c>
      <c r="E38">
        <v>2359.6112337738464</v>
      </c>
    </row>
    <row r="39" spans="1:5" x14ac:dyDescent="0.15">
      <c r="A39">
        <f t="shared" si="0"/>
        <v>38</v>
      </c>
      <c r="B39">
        <v>1170.2349157670787</v>
      </c>
      <c r="C39">
        <v>1229.7415786539952</v>
      </c>
      <c r="D39">
        <v>2421.9238677880139</v>
      </c>
      <c r="E39">
        <v>2579.1992351879439</v>
      </c>
    </row>
    <row r="40" spans="1:5" x14ac:dyDescent="0.15">
      <c r="A40">
        <f t="shared" si="0"/>
        <v>39</v>
      </c>
      <c r="B40">
        <v>1280.0295281283693</v>
      </c>
      <c r="C40">
        <v>1345.105315717467</v>
      </c>
      <c r="D40">
        <v>2647.8040891287701</v>
      </c>
      <c r="E40">
        <v>2819.6390944474902</v>
      </c>
    </row>
    <row r="41" spans="1:5" x14ac:dyDescent="0.15">
      <c r="A41">
        <f t="shared" si="0"/>
        <v>40</v>
      </c>
      <c r="B41">
        <v>1400.6735432250416</v>
      </c>
      <c r="C41">
        <v>1471.8637327461302</v>
      </c>
      <c r="D41">
        <v>2895.7335975148862</v>
      </c>
      <c r="E41">
        <v>3083.5194701716132</v>
      </c>
    </row>
    <row r="42" spans="1:5" x14ac:dyDescent="0.15">
      <c r="A42">
        <f t="shared" si="0"/>
        <v>41</v>
      </c>
      <c r="B42">
        <v>1534.2562586316703</v>
      </c>
      <c r="C42">
        <v>1612.2191482809189</v>
      </c>
      <c r="D42">
        <v>3169.9220744445925</v>
      </c>
      <c r="E42">
        <v>3375.3376247953097</v>
      </c>
    </row>
    <row r="43" spans="1:5" x14ac:dyDescent="0.15">
      <c r="A43">
        <f t="shared" si="0"/>
        <v>42</v>
      </c>
      <c r="B43">
        <v>1681.5196277531634</v>
      </c>
      <c r="C43">
        <v>1766.9372124822441</v>
      </c>
      <c r="D43">
        <v>3471.7498797738949</v>
      </c>
      <c r="E43">
        <v>3696.5122001363316</v>
      </c>
    </row>
    <row r="44" spans="1:5" x14ac:dyDescent="0.15">
      <c r="A44">
        <f t="shared" si="0"/>
        <v>43</v>
      </c>
      <c r="B44">
        <v>1843.2691897400339</v>
      </c>
      <c r="C44">
        <v>1936.8484967081579</v>
      </c>
      <c r="D44">
        <v>3802.8005246098887</v>
      </c>
      <c r="E44">
        <v>4048.6756179138902</v>
      </c>
    </row>
    <row r="45" spans="1:5" x14ac:dyDescent="0.15">
      <c r="A45">
        <f t="shared" si="0"/>
        <v>44</v>
      </c>
      <c r="B45">
        <v>2020.6676066728749</v>
      </c>
      <c r="C45">
        <v>2123.1840753723741</v>
      </c>
      <c r="D45">
        <v>4165.3529484478358</v>
      </c>
      <c r="E45">
        <v>4434.2766201556778</v>
      </c>
    </row>
    <row r="46" spans="1:5" x14ac:dyDescent="0.15">
      <c r="A46">
        <f t="shared" si="0"/>
        <v>45</v>
      </c>
      <c r="B46">
        <v>2214.9548281391062</v>
      </c>
      <c r="C46">
        <v>2327.2366504975525</v>
      </c>
      <c r="D46">
        <v>4561.8222627130817</v>
      </c>
      <c r="E46">
        <v>4855.8470483477658</v>
      </c>
    </row>
    <row r="47" spans="1:5" x14ac:dyDescent="0.15">
      <c r="A47">
        <f t="shared" si="0"/>
        <v>46</v>
      </c>
      <c r="B47">
        <v>2427.9355575773175</v>
      </c>
      <c r="C47">
        <v>2550.9032484493505</v>
      </c>
      <c r="D47">
        <v>4995.7482213951471</v>
      </c>
      <c r="E47">
        <v>5317.1471364949457</v>
      </c>
    </row>
    <row r="48" spans="1:5" x14ac:dyDescent="0.15">
      <c r="A48">
        <f t="shared" si="0"/>
        <v>47</v>
      </c>
      <c r="B48">
        <v>2663.1703571319686</v>
      </c>
      <c r="C48">
        <v>2797.7374086048139</v>
      </c>
      <c r="D48">
        <v>5470.1453771174511</v>
      </c>
      <c r="E48">
        <v>5821.09122055027</v>
      </c>
    </row>
    <row r="49" spans="1:5" x14ac:dyDescent="0.15">
      <c r="A49">
        <f t="shared" si="0"/>
        <v>48</v>
      </c>
      <c r="B49">
        <v>2922.0256660179853</v>
      </c>
      <c r="C49">
        <v>3069.0934141137855</v>
      </c>
      <c r="D49">
        <v>5986.4400883870048</v>
      </c>
      <c r="E49">
        <v>6369.1131120811988</v>
      </c>
    </row>
    <row r="50" spans="1:5" x14ac:dyDescent="0.15">
      <c r="A50">
        <f t="shared" si="0"/>
        <v>49</v>
      </c>
      <c r="B50">
        <v>3205.840192088906</v>
      </c>
      <c r="C50">
        <v>3366.3163612464932</v>
      </c>
      <c r="D50">
        <v>6546.0432085195316</v>
      </c>
      <c r="E50">
        <v>6962.6272767274704</v>
      </c>
    </row>
    <row r="51" spans="1:5" x14ac:dyDescent="0.15">
      <c r="A51">
        <f t="shared" si="0"/>
        <v>50</v>
      </c>
      <c r="B51">
        <v>3517.8616919781584</v>
      </c>
      <c r="C51">
        <v>3692.7543066900903</v>
      </c>
      <c r="D51">
        <v>7154.0072652404297</v>
      </c>
      <c r="E51">
        <v>7606.9293246111201</v>
      </c>
    </row>
    <row r="52" spans="1:5" x14ac:dyDescent="0.15">
      <c r="A52">
        <f t="shared" si="0"/>
        <v>51</v>
      </c>
      <c r="B52">
        <v>3861.483617297301</v>
      </c>
      <c r="C52">
        <v>4051.8847500993743</v>
      </c>
      <c r="D52">
        <v>7815.3074308661962</v>
      </c>
      <c r="E52">
        <v>8307.1827629812578</v>
      </c>
    </row>
    <row r="53" spans="1:5" x14ac:dyDescent="0.15">
      <c r="A53">
        <f t="shared" si="0"/>
        <v>52</v>
      </c>
      <c r="B53">
        <v>4241.1934514410359</v>
      </c>
      <c r="C53">
        <v>4448.317123738243</v>
      </c>
      <c r="D53">
        <v>8536.7135397020029</v>
      </c>
      <c r="E53">
        <v>9070.4374791025912</v>
      </c>
    </row>
    <row r="54" spans="1:5" x14ac:dyDescent="0.15">
      <c r="A54">
        <f t="shared" si="0"/>
        <v>53</v>
      </c>
      <c r="B54">
        <v>4661.3613076512083</v>
      </c>
      <c r="C54">
        <v>4886.5155527000197</v>
      </c>
      <c r="D54">
        <v>9324.0597892841961</v>
      </c>
      <c r="E54">
        <v>9902.7104341331305</v>
      </c>
    </row>
    <row r="55" spans="1:5" x14ac:dyDescent="0.15">
      <c r="A55">
        <f t="shared" si="0"/>
        <v>54</v>
      </c>
      <c r="B55">
        <v>5127.0310520252506</v>
      </c>
      <c r="C55">
        <v>5371.6221486203194</v>
      </c>
      <c r="D55">
        <v>10183.83943405249</v>
      </c>
      <c r="E55">
        <v>10810.666673473981</v>
      </c>
    </row>
    <row r="56" spans="1:5" x14ac:dyDescent="0.15">
      <c r="A56">
        <f t="shared" si="0"/>
        <v>55</v>
      </c>
      <c r="B56">
        <v>5645.7084504700724</v>
      </c>
      <c r="C56">
        <v>5911.3281534552689</v>
      </c>
      <c r="D56">
        <v>11126.349155102829</v>
      </c>
      <c r="E56">
        <v>11804.959443087098</v>
      </c>
    </row>
    <row r="57" spans="1:5" x14ac:dyDescent="0.15">
      <c r="A57">
        <f t="shared" si="0"/>
        <v>56</v>
      </c>
      <c r="B57">
        <v>6224.1607883181432</v>
      </c>
      <c r="C57">
        <v>6512.4911126596189</v>
      </c>
      <c r="D57">
        <v>12159.489356948525</v>
      </c>
      <c r="E57">
        <v>12893.570054684411</v>
      </c>
    </row>
    <row r="58" spans="1:5" x14ac:dyDescent="0.15">
      <c r="A58">
        <f t="shared" si="0"/>
        <v>57</v>
      </c>
      <c r="B58">
        <v>6869.8042781114464</v>
      </c>
      <c r="C58">
        <v>7182.6140020773437</v>
      </c>
      <c r="D58">
        <v>13291.340281731496</v>
      </c>
      <c r="E58">
        <v>14084.618209853114</v>
      </c>
    </row>
    <row r="59" spans="1:5" x14ac:dyDescent="0.15">
      <c r="A59">
        <f t="shared" si="0"/>
        <v>58</v>
      </c>
      <c r="B59">
        <v>7593.2294294909771</v>
      </c>
      <c r="C59">
        <v>7932.4718060909618</v>
      </c>
      <c r="D59">
        <v>14535.235618882198</v>
      </c>
      <c r="E59">
        <v>15391.716472043967</v>
      </c>
    </row>
    <row r="60" spans="1:5" x14ac:dyDescent="0.15">
      <c r="A60">
        <f t="shared" si="0"/>
        <v>59</v>
      </c>
      <c r="B60">
        <v>8403.7714468931918</v>
      </c>
      <c r="C60">
        <v>8771.4629407255306</v>
      </c>
      <c r="D60">
        <v>15901.348650515125</v>
      </c>
      <c r="E60">
        <v>16825.020784847042</v>
      </c>
    </row>
    <row r="61" spans="1:5" x14ac:dyDescent="0.15">
      <c r="A61">
        <f t="shared" si="0"/>
        <v>60</v>
      </c>
      <c r="B61">
        <v>9310.3982067545439</v>
      </c>
      <c r="C61">
        <v>9708.5693305290242</v>
      </c>
      <c r="D61">
        <v>17397.975659246917</v>
      </c>
      <c r="E61">
        <v>18392.665830587837</v>
      </c>
    </row>
    <row r="62" spans="1:5" x14ac:dyDescent="0.15">
      <c r="A62">
        <f t="shared" si="0"/>
        <v>61</v>
      </c>
      <c r="B62">
        <v>10318.24971898655</v>
      </c>
      <c r="C62">
        <v>10748.714446612788</v>
      </c>
      <c r="D62">
        <v>19024.44901998818</v>
      </c>
      <c r="E62">
        <v>20093.177957767875</v>
      </c>
    </row>
    <row r="63" spans="1:5" x14ac:dyDescent="0.15">
      <c r="A63">
        <f t="shared" si="0"/>
        <v>62</v>
      </c>
      <c r="B63">
        <v>11436.915298455433</v>
      </c>
      <c r="C63">
        <v>11901.445502730476</v>
      </c>
      <c r="D63">
        <v>20788.488806438469</v>
      </c>
      <c r="E63">
        <v>21933.985861904141</v>
      </c>
    </row>
    <row r="64" spans="1:5" x14ac:dyDescent="0.15">
      <c r="A64">
        <f t="shared" si="0"/>
        <v>63</v>
      </c>
      <c r="B64">
        <v>12681.479428776316</v>
      </c>
      <c r="C64">
        <v>13181.986576500782</v>
      </c>
      <c r="D64">
        <v>22707.298433266318</v>
      </c>
      <c r="E64">
        <v>23932.515996351565</v>
      </c>
    </row>
    <row r="65" spans="1:5" x14ac:dyDescent="0.15">
      <c r="A65">
        <f t="shared" si="0"/>
        <v>64</v>
      </c>
      <c r="B65">
        <v>14064.274017742287</v>
      </c>
      <c r="C65">
        <v>14602.56818166015</v>
      </c>
      <c r="D65">
        <v>24790.009504663532</v>
      </c>
      <c r="E65">
        <v>26097.44182007272</v>
      </c>
    </row>
    <row r="66" spans="1:5" x14ac:dyDescent="0.15">
      <c r="A66">
        <f t="shared" si="0"/>
        <v>65</v>
      </c>
      <c r="B66">
        <v>15600.380387791332</v>
      </c>
      <c r="C66">
        <v>16178.211791906091</v>
      </c>
      <c r="D66">
        <v>27049.858240453665</v>
      </c>
      <c r="E66">
        <v>28441.734290386947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activeCell="L55" sqref="L55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106" workbookViewId="0">
      <pane ySplit="3" topLeftCell="A4" activePane="bottomLeft" state="frozen"/>
      <selection pane="bottomLeft" activeCell="D8" sqref="D8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13589.95931238807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13589.95931238807</v>
      </c>
      <c r="K4" s="11">
        <f>J4*$C$10</f>
        <v>5435.9837249552284</v>
      </c>
      <c r="L4" s="24">
        <f>$C$14</f>
        <v>2086.7479287343299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13589.95931238807</v>
      </c>
      <c r="AE4" s="5">
        <f>-$W4*K4</f>
        <v>-5435.9837249552284</v>
      </c>
      <c r="AF4" s="5">
        <f>-$W4*L4</f>
        <v>-2086.7479287343299</v>
      </c>
      <c r="AG4" s="5"/>
      <c r="AH4" s="5">
        <f>SUM(AD4:AG4)</f>
        <v>6067.2276586985117</v>
      </c>
      <c r="AI4" s="42">
        <f>Y4-AA4</f>
        <v>0</v>
      </c>
      <c r="AJ4" s="42"/>
      <c r="AK4" s="42">
        <f>SUM(AH4:AJ4)</f>
        <v>6067.2276586985117</v>
      </c>
      <c r="AM4" s="36">
        <f>AK31</f>
        <v>15104.723110167757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13589.95931238807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(Interventions)'!$B$8:$AV$128, 4)</f>
        <v>7.5667690886847083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7.5667690886847081E-3</v>
      </c>
      <c r="V5" s="39">
        <f>MIN(S5*T5,T5-U5)</f>
        <v>3.4608985999999998E-3</v>
      </c>
      <c r="W5" s="32">
        <f>T5-SUM(U5:V5)</f>
        <v>0.98897233231131532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5.9558781871551112</v>
      </c>
      <c r="AC5" s="32"/>
      <c r="AD5" s="5">
        <f t="shared" ref="AD5:AD24" si="6">$W5*J5</f>
        <v>13440.093757188308</v>
      </c>
      <c r="AE5" s="5">
        <f t="shared" ref="AE5:AF20" si="7">-$W5*K5</f>
        <v>0</v>
      </c>
      <c r="AF5" s="5">
        <f t="shared" si="7"/>
        <v>0</v>
      </c>
      <c r="AG5" s="5">
        <f>-U5*M5</f>
        <v>-4556.9277815095029</v>
      </c>
      <c r="AH5" s="5">
        <f t="shared" ref="AH5:AH13" si="8">SUM(AD5:AG5)</f>
        <v>8883.1659756788049</v>
      </c>
      <c r="AI5" s="42">
        <f>-M5*$W4*(N5-N4)/1000</f>
        <v>0</v>
      </c>
      <c r="AJ5" s="42">
        <f>$D$6*SUM(Y5:Z5,AD5:AE5)</f>
        <v>1319.0639842291732</v>
      </c>
      <c r="AK5" s="42">
        <f t="shared" ref="AK5:AK14" si="9">SUM(AH5:AJ5)</f>
        <v>10202.229959907978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13589.95931238807</v>
      </c>
      <c r="K6" s="11">
        <f>J6*$C$11</f>
        <v>135.89959312388069</v>
      </c>
      <c r="L6" s="24">
        <f>$C$15</f>
        <v>1679.0491493626876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(Interventions)'!$B$8:$AV$128, 4)</f>
        <v>8.3847312636750093</v>
      </c>
      <c r="S6" s="46">
        <f>VLOOKUP(I6, '[1]Lapse Rates'!$A$4:$F$24, 3)</f>
        <v>3.2267923000000001E-3</v>
      </c>
      <c r="T6" s="56">
        <f t="shared" ref="T6:T24" si="12">W5</f>
        <v>0.98897233231131532</v>
      </c>
      <c r="U6" s="33">
        <f>T6*R6/1000</f>
        <v>8.2922672336402763E-3</v>
      </c>
      <c r="V6" s="39">
        <f t="shared" ref="V6:V24" si="13">MIN(S6*T6,T6-U6)</f>
        <v>3.1912083068151935E-3</v>
      </c>
      <c r="W6" s="32">
        <f>T6-SUM(U6:V6)</f>
        <v>0.97748885677085984</v>
      </c>
      <c r="X6" s="32"/>
      <c r="Y6" s="5">
        <f t="shared" ref="Y6:Z21" si="14">AA5</f>
        <v>0</v>
      </c>
      <c r="Z6" s="5">
        <f t="shared" si="14"/>
        <v>5.9558781871551112</v>
      </c>
      <c r="AA6" s="5">
        <f>O6*W6</f>
        <v>0</v>
      </c>
      <c r="AB6" s="5">
        <f t="shared" si="5"/>
        <v>5.8867213672425818</v>
      </c>
      <c r="AC6" s="32"/>
      <c r="AD6" s="5">
        <f t="shared" si="6"/>
        <v>13284.033791828715</v>
      </c>
      <c r="AE6" s="5">
        <f t="shared" si="7"/>
        <v>-132.84033791828713</v>
      </c>
      <c r="AF6" s="5">
        <f t="shared" si="7"/>
        <v>-1641.251833472618</v>
      </c>
      <c r="AG6" s="5">
        <f t="shared" ref="AG6:AG24" si="15">-U6*M6</f>
        <v>-4993.8438038479499</v>
      </c>
      <c r="AH6" s="5">
        <f t="shared" si="8"/>
        <v>6516.0978165898605</v>
      </c>
      <c r="AI6" s="42">
        <f>-M6*($W5*N6-$W4*N5)/1000</f>
        <v>0</v>
      </c>
      <c r="AJ6" s="42">
        <f t="shared" ref="AJ6:AJ24" si="16">$D$6*SUM(Y6:Z6,AD6:AE6)</f>
        <v>1290.7163494787728</v>
      </c>
      <c r="AK6" s="42">
        <f>SUM(AH6:AJ6)</f>
        <v>7806.8141660686333</v>
      </c>
      <c r="AL6" s="48" t="s">
        <v>43</v>
      </c>
      <c r="AM6" s="54">
        <f>AK31/AD31</f>
        <v>9.9999995299036637E-2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(1+6.7%)/(1+2.95%)-1+2%</f>
        <v>5.6425449247207146E-2</v>
      </c>
      <c r="E7" s="7"/>
      <c r="F7" s="7"/>
      <c r="G7" s="7"/>
      <c r="H7" s="1"/>
      <c r="I7" s="2">
        <f t="shared" si="10"/>
        <v>3</v>
      </c>
      <c r="J7" s="11">
        <f t="shared" si="2"/>
        <v>13589.95931238807</v>
      </c>
      <c r="K7" s="11">
        <f t="shared" ref="K7:K24" si="17">J7*$C$11</f>
        <v>135.89959312388069</v>
      </c>
      <c r="L7" s="24">
        <f t="shared" ref="L7:L24" si="18">$C$15</f>
        <v>1679.0491493626876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(Interventions)'!$B$8:$AV$128, 4)</f>
        <v>9.2678004658663831</v>
      </c>
      <c r="S7" s="46">
        <f>VLOOKUP(I7, '[1]Lapse Rates'!$A$4:$F$24, 3)</f>
        <v>2.9657235000000001E-3</v>
      </c>
      <c r="T7" s="56">
        <f t="shared" si="12"/>
        <v>0.97748885677085984</v>
      </c>
      <c r="U7" s="33">
        <f t="shared" ref="U7:U24" si="20">T7*R7/1000</f>
        <v>9.0591716821601734E-3</v>
      </c>
      <c r="V7" s="39">
        <f t="shared" si="13"/>
        <v>2.8989616735134731E-3</v>
      </c>
      <c r="W7" s="32">
        <f t="shared" ref="W7:W24" si="21">T7-SUM(U7:V7)</f>
        <v>0.9655307234151862</v>
      </c>
      <c r="X7" s="32"/>
      <c r="Y7" s="5">
        <f t="shared" si="14"/>
        <v>0</v>
      </c>
      <c r="Z7" s="5">
        <f t="shared" si="14"/>
        <v>5.8867213672425818</v>
      </c>
      <c r="AA7" s="5">
        <f t="shared" si="1"/>
        <v>0</v>
      </c>
      <c r="AB7" s="5">
        <f t="shared" si="5"/>
        <v>5.8147060203160414</v>
      </c>
      <c r="AC7" s="32"/>
      <c r="AD7" s="5">
        <f t="shared" si="6"/>
        <v>13121.523246072999</v>
      </c>
      <c r="AE7" s="5">
        <f t="shared" si="7"/>
        <v>-131.21523246072999</v>
      </c>
      <c r="AF7" s="5">
        <f>-$W7*L7</f>
        <v>-1621.1735398338087</v>
      </c>
      <c r="AG7" s="5">
        <f t="shared" si="15"/>
        <v>-5455.695902975639</v>
      </c>
      <c r="AH7" s="5">
        <f t="shared" si="8"/>
        <v>5913.4385708028212</v>
      </c>
      <c r="AI7" s="42">
        <f>-M7*($W6*N7-$W5*N6)/1000</f>
        <v>0</v>
      </c>
      <c r="AJ7" s="42">
        <f t="shared" si="16"/>
        <v>1274.92670350149</v>
      </c>
      <c r="AK7" s="42">
        <f t="shared" si="9"/>
        <v>7188.3652743043112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13589.95931238807</v>
      </c>
      <c r="K8" s="11">
        <f t="shared" si="17"/>
        <v>135.89959312388069</v>
      </c>
      <c r="L8" s="24">
        <f t="shared" si="18"/>
        <v>1679.0491493626876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(Interventions)'!$B$8:$AV$128, 4)</f>
        <v>10.217583225682024</v>
      </c>
      <c r="S8" s="46">
        <f>VLOOKUP(I8, '[1]Lapse Rates'!$A$4:$F$24, 3)</f>
        <v>2.7812204999999998E-3</v>
      </c>
      <c r="T8" s="56">
        <f t="shared" si="12"/>
        <v>0.9655307234151862</v>
      </c>
      <c r="U8" s="33">
        <f t="shared" si="20"/>
        <v>9.8653905234476359E-3</v>
      </c>
      <c r="V8" s="39">
        <f t="shared" si="13"/>
        <v>2.6853538413421458E-3</v>
      </c>
      <c r="W8" s="32">
        <f t="shared" si="21"/>
        <v>0.95297997905039644</v>
      </c>
      <c r="X8" s="32"/>
      <c r="Y8" s="5">
        <f>AA7</f>
        <v>0</v>
      </c>
      <c r="Z8" s="5">
        <f t="shared" si="14"/>
        <v>5.8147060203160414</v>
      </c>
      <c r="AA8" s="5">
        <f t="shared" si="1"/>
        <v>0</v>
      </c>
      <c r="AB8" s="5">
        <f t="shared" si="5"/>
        <v>5.7391217980354119</v>
      </c>
      <c r="AC8" s="32"/>
      <c r="AD8" s="5">
        <f>$W8*J8</f>
        <v>12950.959140815323</v>
      </c>
      <c r="AE8" s="5">
        <f t="shared" si="7"/>
        <v>-129.50959140815323</v>
      </c>
      <c r="AF8" s="5">
        <f t="shared" si="7"/>
        <v>-1600.1002231842399</v>
      </c>
      <c r="AG8" s="5">
        <f t="shared" si="15"/>
        <v>-5941.224269545346</v>
      </c>
      <c r="AH8" s="5">
        <f t="shared" si="8"/>
        <v>5280.1250566775834</v>
      </c>
      <c r="AI8" s="42">
        <f t="shared" ref="AI8:AI24" si="22">-M8*($W7*N8-$W6*N7)/1000</f>
        <v>0</v>
      </c>
      <c r="AJ8" s="42">
        <f>$D$6*SUM(Y8:Z8,AD8:AE8)</f>
        <v>1258.3546234574362</v>
      </c>
      <c r="AK8" s="42">
        <f t="shared" si="9"/>
        <v>6538.4796801350194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13589.95931238807</v>
      </c>
      <c r="K9" s="11">
        <f t="shared" si="17"/>
        <v>135.89959312388069</v>
      </c>
      <c r="L9" s="24">
        <f t="shared" si="18"/>
        <v>1679.0491493626876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(Interventions)'!$B$8:$AV$128, 4)</f>
        <v>11.29297789507708</v>
      </c>
      <c r="S9" s="46">
        <f>VLOOKUP(I9, '[1]Lapse Rates'!$A$4:$F$24, 3)</f>
        <v>2.4845683E-3</v>
      </c>
      <c r="T9" s="56">
        <f>W8</f>
        <v>0.95297997905039644</v>
      </c>
      <c r="U9" s="33">
        <f t="shared" si="20"/>
        <v>1.0761981837867146E-2</v>
      </c>
      <c r="V9" s="39">
        <f t="shared" si="13"/>
        <v>2.3677438464832791E-3</v>
      </c>
      <c r="W9" s="32">
        <f t="shared" si="21"/>
        <v>0.939850253366046</v>
      </c>
      <c r="X9" s="32"/>
      <c r="Y9" s="5">
        <f t="shared" si="14"/>
        <v>0</v>
      </c>
      <c r="Z9" s="5">
        <f t="shared" si="14"/>
        <v>5.7391217980354119</v>
      </c>
      <c r="AA9" s="5">
        <f t="shared" si="1"/>
        <v>0</v>
      </c>
      <c r="AB9" s="5">
        <f t="shared" si="5"/>
        <v>5.6600507823438049</v>
      </c>
      <c r="AC9" s="32"/>
      <c r="AD9" s="5">
        <f t="shared" si="6"/>
        <v>12772.526702982183</v>
      </c>
      <c r="AE9" s="5">
        <f t="shared" si="7"/>
        <v>-127.72526702982184</v>
      </c>
      <c r="AF9" s="5">
        <f t="shared" si="7"/>
        <v>-1578.054768442566</v>
      </c>
      <c r="AG9" s="5">
        <f t="shared" si="15"/>
        <v>-6481.1775602368934</v>
      </c>
      <c r="AH9" s="5">
        <f t="shared" si="8"/>
        <v>4585.5691072729014</v>
      </c>
      <c r="AI9" s="42">
        <f t="shared" si="22"/>
        <v>0</v>
      </c>
      <c r="AJ9" s="42">
        <f t="shared" si="16"/>
        <v>1241.0180287153139</v>
      </c>
      <c r="AK9" s="42">
        <f t="shared" si="9"/>
        <v>5826.5871359882149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13589.95931238807</v>
      </c>
      <c r="K10" s="11">
        <f t="shared" si="17"/>
        <v>135.89959312388069</v>
      </c>
      <c r="L10" s="24">
        <f t="shared" si="18"/>
        <v>1679.0491493626876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(Interventions)'!$B$8:$AV$128, 4)</f>
        <v>12.512692904487805</v>
      </c>
      <c r="S10" s="46">
        <f>VLOOKUP(I10, '[1]Lapse Rates'!$A$4:$F$24, 3)</f>
        <v>2.4510465999999999E-3</v>
      </c>
      <c r="T10" s="56">
        <f t="shared" si="12"/>
        <v>0.939850253366046</v>
      </c>
      <c r="U10" s="33">
        <f t="shared" si="20"/>
        <v>1.176005759657439E-2</v>
      </c>
      <c r="V10" s="39">
        <f t="shared" si="13"/>
        <v>2.3036167680219855E-3</v>
      </c>
      <c r="W10" s="32">
        <f t="shared" si="21"/>
        <v>0.92578657900144967</v>
      </c>
      <c r="X10" s="32"/>
      <c r="Y10" s="5">
        <f t="shared" si="14"/>
        <v>0</v>
      </c>
      <c r="Z10" s="5">
        <f t="shared" si="14"/>
        <v>5.6600507823438049</v>
      </c>
      <c r="AA10" s="5">
        <f t="shared" si="1"/>
        <v>0</v>
      </c>
      <c r="AB10" s="5">
        <f t="shared" si="5"/>
        <v>5.5753552568546398</v>
      </c>
      <c r="AC10" s="32"/>
      <c r="AD10" s="5">
        <f t="shared" si="6"/>
        <v>12581.401940584645</v>
      </c>
      <c r="AE10" s="5">
        <f t="shared" si="7"/>
        <v>-125.81401940584644</v>
      </c>
      <c r="AF10" s="5">
        <f t="shared" si="7"/>
        <v>-1554.4411679637767</v>
      </c>
      <c r="AG10" s="5">
        <f>-U10*M10</f>
        <v>-7082.2477263273977</v>
      </c>
      <c r="AH10" s="5">
        <f t="shared" si="8"/>
        <v>3818.8990268876241</v>
      </c>
      <c r="AI10" s="42">
        <f t="shared" si="22"/>
        <v>0</v>
      </c>
      <c r="AJ10" s="42">
        <f t="shared" si="16"/>
        <v>1222.4484260493882</v>
      </c>
      <c r="AK10" s="42">
        <f t="shared" si="9"/>
        <v>5041.3474529370123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13589.95931238807</v>
      </c>
      <c r="K11" s="11">
        <f t="shared" si="17"/>
        <v>135.89959312388069</v>
      </c>
      <c r="L11" s="24">
        <f t="shared" si="18"/>
        <v>1679.0491493626876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(Interventions)'!$B$8:$AV$128, 4)</f>
        <v>13.916724038902325</v>
      </c>
      <c r="S11" s="46">
        <f>VLOOKUP(I11, '[1]Lapse Rates'!$A$4:$F$24, 3)</f>
        <v>2.2232648999999998E-3</v>
      </c>
      <c r="T11" s="56">
        <f t="shared" si="12"/>
        <v>0.92578657900144967</v>
      </c>
      <c r="U11" s="33">
        <f t="shared" si="20"/>
        <v>1.288391633888262E-2</v>
      </c>
      <c r="V11" s="39">
        <f t="shared" si="13"/>
        <v>2.0582688059849999E-3</v>
      </c>
      <c r="W11" s="32">
        <f t="shared" si="21"/>
        <v>0.910844393856582</v>
      </c>
      <c r="X11" s="32"/>
      <c r="Y11" s="5">
        <f t="shared" si="14"/>
        <v>0</v>
      </c>
      <c r="Z11" s="5">
        <f t="shared" si="14"/>
        <v>5.5753552568546398</v>
      </c>
      <c r="AA11" s="5">
        <f t="shared" si="1"/>
        <v>0</v>
      </c>
      <c r="AB11" s="5">
        <f t="shared" si="5"/>
        <v>5.4853690846785552</v>
      </c>
      <c r="AC11" s="32"/>
      <c r="AD11" s="5">
        <f t="shared" si="6"/>
        <v>12378.338252427724</v>
      </c>
      <c r="AE11" s="5">
        <f t="shared" si="7"/>
        <v>-123.78338252427723</v>
      </c>
      <c r="AF11" s="5">
        <f t="shared" si="7"/>
        <v>-1529.3525047066669</v>
      </c>
      <c r="AG11" s="5">
        <f t="shared" si="15"/>
        <v>-7759.068052848942</v>
      </c>
      <c r="AH11" s="5">
        <f t="shared" si="8"/>
        <v>2966.1343123478373</v>
      </c>
      <c r="AI11" s="42">
        <f t="shared" si="22"/>
        <v>0</v>
      </c>
      <c r="AJ11" s="42">
        <f t="shared" si="16"/>
        <v>1202.7187750882256</v>
      </c>
      <c r="AK11" s="42">
        <f t="shared" si="9"/>
        <v>4168.8530874360631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13589.95931238807</v>
      </c>
      <c r="K12" s="11">
        <f t="shared" si="17"/>
        <v>135.89959312388069</v>
      </c>
      <c r="L12" s="24">
        <f t="shared" si="18"/>
        <v>1679.0491493626876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(Interventions)'!$B$8:$AV$128, 4)</f>
        <v>15.543798100170171</v>
      </c>
      <c r="S12" s="46">
        <f>VLOOKUP(I12, '[1]Lapse Rates'!$A$4:$F$24, 3)</f>
        <v>2.1873403E-3</v>
      </c>
      <c r="T12" s="56">
        <f t="shared" si="12"/>
        <v>0.910844393856582</v>
      </c>
      <c r="U12" s="33">
        <f t="shared" si="20"/>
        <v>1.415798135877859E-2</v>
      </c>
      <c r="V12" s="39">
        <f t="shared" si="13"/>
        <v>1.992326649711574E-3</v>
      </c>
      <c r="W12" s="32">
        <f t="shared" si="21"/>
        <v>0.89469408584809185</v>
      </c>
      <c r="X12" s="32"/>
      <c r="Y12" s="5">
        <f t="shared" si="14"/>
        <v>0</v>
      </c>
      <c r="Z12" s="5">
        <f t="shared" si="14"/>
        <v>5.4853690846785552</v>
      </c>
      <c r="AA12" s="5">
        <f t="shared" si="1"/>
        <v>0</v>
      </c>
      <c r="AB12" s="5">
        <f t="shared" si="5"/>
        <v>5.3881072462621047</v>
      </c>
      <c r="AC12" s="32"/>
      <c r="AD12" s="5">
        <f t="shared" si="6"/>
        <v>12158.856223709807</v>
      </c>
      <c r="AE12" s="5">
        <f t="shared" si="7"/>
        <v>-121.58856223709806</v>
      </c>
      <c r="AF12" s="5">
        <f t="shared" si="7"/>
        <v>-1502.2353437830659</v>
      </c>
      <c r="AG12" s="5">
        <f t="shared" si="15"/>
        <v>-8526.3469557158714</v>
      </c>
      <c r="AH12" s="5">
        <f t="shared" si="8"/>
        <v>2008.6853619737703</v>
      </c>
      <c r="AI12" s="42">
        <f t="shared" si="22"/>
        <v>0</v>
      </c>
      <c r="AJ12" s="42">
        <f t="shared" si="16"/>
        <v>1181.3940722976797</v>
      </c>
      <c r="AK12" s="42">
        <f t="shared" si="9"/>
        <v>3190.0794342714498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13589.95931238807</v>
      </c>
      <c r="K13" s="11">
        <f t="shared" si="17"/>
        <v>135.89959312388069</v>
      </c>
      <c r="L13" s="24">
        <f t="shared" si="18"/>
        <v>1679.0491493626876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(Interventions)'!$B$8:$AV$128, 4)</f>
        <v>17.430844346869687</v>
      </c>
      <c r="S13" s="46">
        <f>VLOOKUP(I13, '[1]Lapse Rates'!$A$4:$F$24, 3)</f>
        <v>1.9768835000000002E-3</v>
      </c>
      <c r="T13" s="56">
        <f t="shared" si="12"/>
        <v>0.89469408584809185</v>
      </c>
      <c r="U13" s="33">
        <f t="shared" si="20"/>
        <v>1.5595273348482956E-2</v>
      </c>
      <c r="V13" s="39">
        <f t="shared" si="13"/>
        <v>1.7687059758606765E-3</v>
      </c>
      <c r="W13" s="32">
        <f t="shared" si="21"/>
        <v>0.87733010652374821</v>
      </c>
      <c r="X13" s="32"/>
      <c r="Y13" s="5">
        <f t="shared" si="14"/>
        <v>0</v>
      </c>
      <c r="Z13" s="5">
        <f t="shared" si="14"/>
        <v>5.3881072462621047</v>
      </c>
      <c r="AA13" s="5">
        <f t="shared" si="1"/>
        <v>0</v>
      </c>
      <c r="AB13" s="5">
        <f t="shared" si="5"/>
        <v>5.2835363272169031</v>
      </c>
      <c r="AC13" s="32"/>
      <c r="AD13" s="5">
        <f t="shared" si="6"/>
        <v>11922.880451190829</v>
      </c>
      <c r="AE13" s="5">
        <f t="shared" si="7"/>
        <v>-119.22880451190829</v>
      </c>
      <c r="AF13" s="5">
        <f t="shared" si="7"/>
        <v>-1473.0803690689754</v>
      </c>
      <c r="AG13" s="5">
        <f t="shared" si="15"/>
        <v>-9391.9258733835413</v>
      </c>
      <c r="AH13" s="5">
        <f t="shared" si="8"/>
        <v>938.64540422640493</v>
      </c>
      <c r="AI13" s="42">
        <f t="shared" si="22"/>
        <v>0</v>
      </c>
      <c r="AJ13" s="42">
        <f t="shared" si="16"/>
        <v>1158.4667998600607</v>
      </c>
      <c r="AK13" s="42">
        <f t="shared" si="9"/>
        <v>2097.1122040864657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2086.7479287343299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13589.95931238807</v>
      </c>
      <c r="K14" s="11">
        <f t="shared" si="17"/>
        <v>135.89959312388069</v>
      </c>
      <c r="L14" s="24">
        <f t="shared" si="18"/>
        <v>1679.0491493626876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(Interventions)'!$B$8:$AV$128, 4)</f>
        <v>19.686284280184793</v>
      </c>
      <c r="S14" s="46">
        <f>VLOOKUP(I14, '[1]Lapse Rates'!$A$4:$F$24, 3)</f>
        <v>1.6914747999999999E-3</v>
      </c>
      <c r="T14" s="56">
        <f t="shared" si="12"/>
        <v>0.87733010652374821</v>
      </c>
      <c r="U14" s="33">
        <f t="shared" si="20"/>
        <v>1.7271369884591315E-2</v>
      </c>
      <c r="V14" s="39">
        <f t="shared" si="13"/>
        <v>1.4839817664662356E-3</v>
      </c>
      <c r="W14" s="32">
        <f t="shared" si="21"/>
        <v>0.85857475487269064</v>
      </c>
      <c r="X14" s="32"/>
      <c r="Y14" s="5">
        <f t="shared" si="14"/>
        <v>0</v>
      </c>
      <c r="Z14" s="5">
        <f t="shared" si="14"/>
        <v>5.2835363272169031</v>
      </c>
      <c r="AA14" s="5">
        <f t="shared" si="1"/>
        <v>0</v>
      </c>
      <c r="AB14" s="5">
        <f t="shared" si="5"/>
        <v>5.1705861605222561</v>
      </c>
      <c r="AC14" s="32"/>
      <c r="AD14" s="5">
        <f t="shared" si="6"/>
        <v>11667.995985363426</v>
      </c>
      <c r="AE14" s="5">
        <f t="shared" si="7"/>
        <v>-116.67995985363426</v>
      </c>
      <c r="AF14" s="5">
        <f t="shared" si="7"/>
        <v>-1441.5892118332692</v>
      </c>
      <c r="AG14" s="5">
        <f t="shared" si="15"/>
        <v>-10401.319814227543</v>
      </c>
      <c r="AH14" s="5">
        <f>SUM(AD14:AG14)</f>
        <v>-291.59300055101994</v>
      </c>
      <c r="AI14" s="42">
        <f t="shared" si="22"/>
        <v>0</v>
      </c>
      <c r="AJ14" s="42">
        <f t="shared" si="16"/>
        <v>1133.7024170162106</v>
      </c>
      <c r="AK14" s="42">
        <f t="shared" si="9"/>
        <v>842.10941646519063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1679.0491493626876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13589.95931238807</v>
      </c>
      <c r="K15" s="11">
        <f t="shared" si="17"/>
        <v>135.89959312388069</v>
      </c>
      <c r="L15" s="24">
        <f t="shared" si="18"/>
        <v>1679.0491493626876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(Interventions)'!$B$8:$AV$128, 4)</f>
        <v>22.303976123523096</v>
      </c>
      <c r="S15" s="46">
        <f>VLOOKUP(I15, '[1]Lapse Rates'!$A$4:$F$24, 3)</f>
        <v>1.5867464999999999E-3</v>
      </c>
      <c r="T15" s="56">
        <f t="shared" si="12"/>
        <v>0.85857475487269064</v>
      </c>
      <c r="U15" s="33">
        <f t="shared" si="20"/>
        <v>1.9149630832940186E-2</v>
      </c>
      <c r="V15" s="39">
        <f t="shared" si="13"/>
        <v>1.3623404872825998E-3</v>
      </c>
      <c r="W15" s="32">
        <f t="shared" si="21"/>
        <v>0.83806278355246788</v>
      </c>
      <c r="X15" s="31"/>
      <c r="Y15" s="5">
        <f t="shared" si="14"/>
        <v>0</v>
      </c>
      <c r="Z15" s="5">
        <f t="shared" si="14"/>
        <v>5.1705861605222561</v>
      </c>
      <c r="AA15" s="5">
        <f t="shared" si="1"/>
        <v>0</v>
      </c>
      <c r="AB15" s="5">
        <f t="shared" si="5"/>
        <v>5.0470571207601918</v>
      </c>
      <c r="AC15" s="32"/>
      <c r="AD15" s="5">
        <f t="shared" si="6"/>
        <v>11389.239129704729</v>
      </c>
      <c r="AE15" s="5">
        <f t="shared" si="7"/>
        <v>-113.89239129704728</v>
      </c>
      <c r="AF15" s="5">
        <f t="shared" si="7"/>
        <v>-1407.1486038362973</v>
      </c>
      <c r="AG15" s="5">
        <f t="shared" si="15"/>
        <v>-11532.463026890735</v>
      </c>
      <c r="AH15" s="5">
        <f t="shared" ref="AH15:AH24" si="23">SUM(AD15:AG15)</f>
        <v>-1664.2648923193519</v>
      </c>
      <c r="AI15" s="42">
        <f t="shared" si="22"/>
        <v>0</v>
      </c>
      <c r="AJ15" s="42">
        <f t="shared" si="16"/>
        <v>1106.6187495401409</v>
      </c>
      <c r="AK15" s="42">
        <f t="shared" ref="AK15:AK24" si="24">SUM(AH15:AJ15)</f>
        <v>-557.646142779211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13589.95931238807</v>
      </c>
      <c r="K16" s="11">
        <f t="shared" si="17"/>
        <v>135.89959312388069</v>
      </c>
      <c r="L16" s="24">
        <f t="shared" si="18"/>
        <v>1679.0491493626876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(Interventions)'!$B$8:$AV$128, 4)</f>
        <v>25.331321030681337</v>
      </c>
      <c r="S16" s="46">
        <f>VLOOKUP(I16, '[1]Lapse Rates'!$A$4:$F$24, 3)</f>
        <v>1.4412507000000001E-3</v>
      </c>
      <c r="T16" s="56">
        <f t="shared" si="12"/>
        <v>0.83806278355246788</v>
      </c>
      <c r="U16" s="33">
        <f t="shared" si="20"/>
        <v>2.1229237414033972E-2</v>
      </c>
      <c r="V16" s="39">
        <f t="shared" si="13"/>
        <v>1.2078585734389428E-3</v>
      </c>
      <c r="W16" s="32">
        <f t="shared" si="21"/>
        <v>0.81562568756499498</v>
      </c>
      <c r="X16" s="31"/>
      <c r="Y16" s="5">
        <f t="shared" si="14"/>
        <v>0</v>
      </c>
      <c r="Z16" s="5">
        <f t="shared" si="14"/>
        <v>5.0470571207601918</v>
      </c>
      <c r="AA16" s="5">
        <f t="shared" si="1"/>
        <v>0</v>
      </c>
      <c r="AB16" s="5">
        <f t="shared" si="5"/>
        <v>4.9119344219657934</v>
      </c>
      <c r="AC16" s="32"/>
      <c r="AD16" s="5">
        <f t="shared" si="6"/>
        <v>11084.319908146826</v>
      </c>
      <c r="AE16" s="5">
        <f t="shared" si="7"/>
        <v>-110.84319908146826</v>
      </c>
      <c r="AF16" s="5">
        <f t="shared" si="7"/>
        <v>-1369.4756169043619</v>
      </c>
      <c r="AG16" s="5">
        <f t="shared" si="15"/>
        <v>-12784.862418616265</v>
      </c>
      <c r="AH16" s="5">
        <f t="shared" si="23"/>
        <v>-3180.8613264552678</v>
      </c>
      <c r="AI16" s="42">
        <f t="shared" si="22"/>
        <v>0</v>
      </c>
      <c r="AJ16" s="42">
        <f t="shared" si="16"/>
        <v>1076.9931814628583</v>
      </c>
      <c r="AK16" s="42">
        <f t="shared" si="24"/>
        <v>-2103.8681449924097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13589.95931238807</v>
      </c>
      <c r="K17" s="11">
        <f t="shared" si="17"/>
        <v>135.89959312388069</v>
      </c>
      <c r="L17" s="24">
        <f t="shared" si="18"/>
        <v>1679.0491493626876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(Interventions)'!$B$8:$AV$128, 4)</f>
        <v>28.851906159199515</v>
      </c>
      <c r="S17" s="46">
        <f>VLOOKUP(I17, '[1]Lapse Rates'!$A$4:$F$24, 3)</f>
        <v>1.3481251E-3</v>
      </c>
      <c r="T17" s="56">
        <f t="shared" si="12"/>
        <v>0.81562568756499498</v>
      </c>
      <c r="U17" s="33">
        <f t="shared" si="20"/>
        <v>2.3532355798657818E-2</v>
      </c>
      <c r="V17" s="39">
        <f t="shared" si="13"/>
        <v>1.0995654616111276E-3</v>
      </c>
      <c r="W17" s="32">
        <f t="shared" si="21"/>
        <v>0.79099376630472606</v>
      </c>
      <c r="X17" s="31"/>
      <c r="Y17" s="5">
        <f t="shared" si="14"/>
        <v>0</v>
      </c>
      <c r="Z17" s="5">
        <f t="shared" si="14"/>
        <v>4.9119344219657934</v>
      </c>
      <c r="AA17" s="5">
        <f t="shared" si="1"/>
        <v>0</v>
      </c>
      <c r="AB17" s="5">
        <f t="shared" si="5"/>
        <v>4.7635938488792888</v>
      </c>
      <c r="AC17" s="32"/>
      <c r="AD17" s="5">
        <f t="shared" si="6"/>
        <v>10749.573100433825</v>
      </c>
      <c r="AE17" s="5">
        <f t="shared" si="7"/>
        <v>-107.49573100433824</v>
      </c>
      <c r="AF17" s="5">
        <f t="shared" si="7"/>
        <v>-1328.1174104651388</v>
      </c>
      <c r="AG17" s="5">
        <f t="shared" si="15"/>
        <v>-14171.867100269899</v>
      </c>
      <c r="AH17" s="5">
        <f t="shared" si="23"/>
        <v>-4857.9071413055499</v>
      </c>
      <c r="AI17" s="42">
        <f t="shared" si="22"/>
        <v>0</v>
      </c>
      <c r="AJ17" s="42">
        <f t="shared" si="16"/>
        <v>1044.4696507078277</v>
      </c>
      <c r="AK17" s="42">
        <f t="shared" si="24"/>
        <v>-3813.437490597722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13589.95931238807</v>
      </c>
      <c r="K18" s="11">
        <f t="shared" si="17"/>
        <v>135.89959312388069</v>
      </c>
      <c r="L18" s="24">
        <f t="shared" si="18"/>
        <v>1679.0491493626876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(Interventions)'!$B$8:$AV$128, 4)</f>
        <v>32.82372527214951</v>
      </c>
      <c r="S18" s="46">
        <f>VLOOKUP(I18, '[1]Lapse Rates'!$A$4:$F$24, 3)</f>
        <v>1.1365788999999999E-3</v>
      </c>
      <c r="T18" s="56">
        <f t="shared" si="12"/>
        <v>0.79099376630472606</v>
      </c>
      <c r="U18" s="33">
        <f t="shared" si="20"/>
        <v>2.596336207716916E-2</v>
      </c>
      <c r="V18" s="39">
        <f t="shared" si="13"/>
        <v>8.9902682481348252E-4</v>
      </c>
      <c r="W18" s="32">
        <f t="shared" si="21"/>
        <v>0.76413137740274339</v>
      </c>
      <c r="X18" s="31"/>
      <c r="Y18" s="5">
        <f t="shared" si="14"/>
        <v>0</v>
      </c>
      <c r="Z18" s="5">
        <f t="shared" si="14"/>
        <v>4.7635938488792888</v>
      </c>
      <c r="AA18" s="5">
        <f t="shared" si="1"/>
        <v>0</v>
      </c>
      <c r="AB18" s="5">
        <f t="shared" si="5"/>
        <v>4.6018207528187673</v>
      </c>
      <c r="AC18" s="32"/>
      <c r="AD18" s="5">
        <f t="shared" si="6"/>
        <v>10384.514328222334</v>
      </c>
      <c r="AE18" s="5">
        <f t="shared" si="7"/>
        <v>-103.84514328222335</v>
      </c>
      <c r="AF18" s="5">
        <f t="shared" si="7"/>
        <v>-1283.0141392294152</v>
      </c>
      <c r="AG18" s="5">
        <f t="shared" si="15"/>
        <v>-15635.889580371506</v>
      </c>
      <c r="AH18" s="5">
        <f t="shared" si="23"/>
        <v>-6638.2345346608108</v>
      </c>
      <c r="AI18" s="42">
        <f t="shared" si="22"/>
        <v>0</v>
      </c>
      <c r="AJ18" s="42">
        <f t="shared" si="16"/>
        <v>1009.0009555992001</v>
      </c>
      <c r="AK18" s="42">
        <f t="shared" si="24"/>
        <v>-5629.2335790616107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13589.95931238807</v>
      </c>
      <c r="K19" s="11">
        <f t="shared" si="17"/>
        <v>135.89959312388069</v>
      </c>
      <c r="L19" s="24">
        <f t="shared" si="18"/>
        <v>1679.0491493626876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(Interventions)'!$B$8:$AV$128, 4)</f>
        <v>37.284039281068893</v>
      </c>
      <c r="S19" s="46">
        <f>VLOOKUP(I19, '[1]Lapse Rates'!$A$4:$F$24, 3)</f>
        <v>1.0075606E-3</v>
      </c>
      <c r="T19" s="56">
        <f t="shared" si="12"/>
        <v>0.76413137740274339</v>
      </c>
      <c r="U19" s="33">
        <f t="shared" si="20"/>
        <v>2.8489904290981163E-2</v>
      </c>
      <c r="V19" s="39">
        <f t="shared" si="13"/>
        <v>7.6990866909473462E-4</v>
      </c>
      <c r="W19" s="32">
        <f t="shared" si="21"/>
        <v>0.73487156444266755</v>
      </c>
      <c r="X19" s="31"/>
      <c r="Y19" s="5">
        <f t="shared" si="14"/>
        <v>0</v>
      </c>
      <c r="Z19" s="5">
        <f t="shared" si="14"/>
        <v>4.6018207528187673</v>
      </c>
      <c r="AA19" s="5">
        <f t="shared" si="1"/>
        <v>0</v>
      </c>
      <c r="AB19" s="5">
        <f t="shared" si="5"/>
        <v>4.4256096738274326</v>
      </c>
      <c r="AC19" s="32"/>
      <c r="AD19" s="5">
        <f t="shared" si="6"/>
        <v>9986.8746606068198</v>
      </c>
      <c r="AE19" s="5">
        <f t="shared" si="7"/>
        <v>-99.868746606068186</v>
      </c>
      <c r="AF19" s="5">
        <f t="shared" si="7"/>
        <v>-1233.8854751682884</v>
      </c>
      <c r="AG19" s="5">
        <f t="shared" si="15"/>
        <v>-17157.446571253295</v>
      </c>
      <c r="AH19" s="5">
        <f t="shared" si="23"/>
        <v>-8504.3261324208306</v>
      </c>
      <c r="AI19" s="42">
        <f t="shared" si="22"/>
        <v>0</v>
      </c>
      <c r="AJ19" s="42">
        <f t="shared" si="16"/>
        <v>970.36671877932542</v>
      </c>
      <c r="AK19" s="42">
        <f t="shared" si="24"/>
        <v>-7533.9594136415053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13589.95931238807</v>
      </c>
      <c r="K20" s="11">
        <f t="shared" si="17"/>
        <v>135.89959312388069</v>
      </c>
      <c r="L20" s="24">
        <f t="shared" si="18"/>
        <v>1679.0491493626876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(Interventions)'!$B$8:$AV$128, 4)</f>
        <v>42.20239014414242</v>
      </c>
      <c r="S20" s="46">
        <f>VLOOKUP(I20, '[1]Lapse Rates'!$A$4:$F$24, 3)</f>
        <v>8.9731130000000002E-4</v>
      </c>
      <c r="T20" s="56">
        <f t="shared" si="12"/>
        <v>0.73487156444266755</v>
      </c>
      <c r="U20" s="33">
        <f t="shared" si="20"/>
        <v>3.1013336468445753E-2</v>
      </c>
      <c r="V20" s="39">
        <f t="shared" si="13"/>
        <v>6.5940855882308384E-4</v>
      </c>
      <c r="W20" s="32">
        <f t="shared" si="21"/>
        <v>0.70319881941539875</v>
      </c>
      <c r="X20" s="31"/>
      <c r="Y20" s="5">
        <f t="shared" si="14"/>
        <v>0</v>
      </c>
      <c r="Z20" s="5">
        <f t="shared" si="14"/>
        <v>4.4256096738274326</v>
      </c>
      <c r="AA20" s="5">
        <f t="shared" si="1"/>
        <v>0</v>
      </c>
      <c r="AB20" s="5">
        <f t="shared" si="5"/>
        <v>4.2348672181771621</v>
      </c>
      <c r="AC20" s="32"/>
      <c r="AD20" s="5">
        <f t="shared" si="6"/>
        <v>9556.4433443745947</v>
      </c>
      <c r="AE20" s="5">
        <f t="shared" si="7"/>
        <v>-95.564433443745941</v>
      </c>
      <c r="AF20" s="5">
        <f t="shared" si="7"/>
        <v>-1180.7053795722713</v>
      </c>
      <c r="AG20" s="5">
        <f t="shared" si="15"/>
        <v>-18677.130608055617</v>
      </c>
      <c r="AH20" s="5">
        <f>SUM(AD20:AG20)</f>
        <v>-10396.957076697039</v>
      </c>
      <c r="AI20" s="42">
        <f t="shared" si="22"/>
        <v>0</v>
      </c>
      <c r="AJ20" s="42">
        <f t="shared" si="16"/>
        <v>928.54637347131893</v>
      </c>
      <c r="AK20" s="42">
        <f t="shared" si="24"/>
        <v>-9468.4107032257198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13589.95931238807</v>
      </c>
      <c r="K21" s="11">
        <f t="shared" si="17"/>
        <v>135.89959312388069</v>
      </c>
      <c r="L21" s="24">
        <f t="shared" si="18"/>
        <v>1679.0491493626876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(Interventions)'!$B$8:$AV$128, 4)</f>
        <v>47.660592293474501</v>
      </c>
      <c r="S21" s="46">
        <f>VLOOKUP(I21, '[1]Lapse Rates'!$A$4:$F$24, 3)</f>
        <v>7.4594940000000001E-4</v>
      </c>
      <c r="T21" s="56">
        <f t="shared" si="12"/>
        <v>0.70319881941539875</v>
      </c>
      <c r="U21" s="33">
        <f t="shared" si="20"/>
        <v>3.3514872233409918E-2</v>
      </c>
      <c r="V21" s="39">
        <f t="shared" si="13"/>
        <v>5.2455073742362502E-4</v>
      </c>
      <c r="W21" s="32">
        <f t="shared" si="21"/>
        <v>0.66915939644456524</v>
      </c>
      <c r="X21" s="31"/>
      <c r="Y21" s="5">
        <f t="shared" si="14"/>
        <v>0</v>
      </c>
      <c r="Z21" s="5">
        <f t="shared" si="14"/>
        <v>4.2348672181771621</v>
      </c>
      <c r="AA21" s="5">
        <f t="shared" si="1"/>
        <v>0</v>
      </c>
      <c r="AB21" s="5">
        <f t="shared" si="5"/>
        <v>4.0298719416141404</v>
      </c>
      <c r="AC21" s="32"/>
      <c r="AD21" s="5">
        <f t="shared" si="6"/>
        <v>9093.8489711837992</v>
      </c>
      <c r="AE21" s="5">
        <f t="shared" ref="AE21:AF24" si="25">-$W21*K21</f>
        <v>-90.938489711837988</v>
      </c>
      <c r="AF21" s="5">
        <f t="shared" si="25"/>
        <v>-1123.5515153882966</v>
      </c>
      <c r="AG21" s="5">
        <f t="shared" si="15"/>
        <v>-20183.627990254223</v>
      </c>
      <c r="AH21" s="5">
        <f t="shared" si="23"/>
        <v>-12304.269024170559</v>
      </c>
      <c r="AI21" s="42">
        <f t="shared" si="22"/>
        <v>0</v>
      </c>
      <c r="AJ21" s="42">
        <f t="shared" si="16"/>
        <v>883.60095870650275</v>
      </c>
      <c r="AK21" s="42">
        <f t="shared" si="24"/>
        <v>-11420.668065464055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13589.95931238807</v>
      </c>
      <c r="K22" s="11">
        <f t="shared" si="17"/>
        <v>135.89959312388069</v>
      </c>
      <c r="L22" s="24">
        <f t="shared" si="18"/>
        <v>1679.0491493626876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(Interventions)'!$B$8:$AV$128, 4)</f>
        <v>53.849657238900654</v>
      </c>
      <c r="S22" s="46">
        <f>VLOOKUP(I22, '[1]Lapse Rates'!$A$4:$F$24, 3)</f>
        <v>5.9837330000000002E-4</v>
      </c>
      <c r="T22" s="56">
        <f t="shared" si="12"/>
        <v>0.66915939644456524</v>
      </c>
      <c r="U22" s="33">
        <f t="shared" si="20"/>
        <v>3.6034004136729469E-2</v>
      </c>
      <c r="V22" s="39">
        <f t="shared" si="13"/>
        <v>4.0040711627654279E-4</v>
      </c>
      <c r="W22" s="32">
        <f t="shared" si="21"/>
        <v>0.63272498519155917</v>
      </c>
      <c r="X22" s="31"/>
      <c r="Y22" s="5">
        <f t="shared" ref="Y22:Z24" si="26">AA21</f>
        <v>0</v>
      </c>
      <c r="Z22" s="5">
        <f t="shared" si="26"/>
        <v>4.0298719416141404</v>
      </c>
      <c r="AA22" s="5">
        <f t="shared" si="1"/>
        <v>0</v>
      </c>
      <c r="AB22" s="5">
        <f t="shared" si="5"/>
        <v>3.8104533510692749</v>
      </c>
      <c r="AC22" s="32"/>
      <c r="AD22" s="5">
        <f t="shared" si="6"/>
        <v>8598.7068046846325</v>
      </c>
      <c r="AE22" s="5">
        <f t="shared" si="25"/>
        <v>-85.987068046846332</v>
      </c>
      <c r="AF22" s="5">
        <f t="shared" si="25"/>
        <v>-1062.3763481664066</v>
      </c>
      <c r="AG22" s="5">
        <f t="shared" si="15"/>
        <v>-21700.72227725845</v>
      </c>
      <c r="AH22" s="5">
        <f t="shared" si="23"/>
        <v>-14250.378888787071</v>
      </c>
      <c r="AI22" s="42">
        <f t="shared" si="22"/>
        <v>0</v>
      </c>
      <c r="AJ22" s="42">
        <f t="shared" si="16"/>
        <v>835.49313660163909</v>
      </c>
      <c r="AK22" s="42">
        <f t="shared" si="24"/>
        <v>-13414.885752185432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13589.95931238807</v>
      </c>
      <c r="K23" s="11">
        <f t="shared" si="17"/>
        <v>135.89959312388069</v>
      </c>
      <c r="L23" s="24">
        <f t="shared" si="18"/>
        <v>1679.0491493626876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(Interventions)'!$B$8:$AV$128, 4)</f>
        <v>60.859360099344173</v>
      </c>
      <c r="S23" s="46">
        <f>VLOOKUP(I23, '[1]Lapse Rates'!$A$4:$F$24, 3)</f>
        <v>4.66450453E-2</v>
      </c>
      <c r="T23" s="56">
        <f t="shared" si="12"/>
        <v>0.63272498519155917</v>
      </c>
      <c r="U23" s="33">
        <f t="shared" si="20"/>
        <v>3.8507237717625306E-2</v>
      </c>
      <c r="V23" s="39">
        <f t="shared" si="13"/>
        <v>2.9513485596702107E-2</v>
      </c>
      <c r="W23" s="32">
        <f t="shared" si="21"/>
        <v>0.56470426187723177</v>
      </c>
      <c r="X23" s="31"/>
      <c r="Y23" s="5">
        <f t="shared" si="26"/>
        <v>0</v>
      </c>
      <c r="Z23" s="5">
        <f t="shared" si="26"/>
        <v>3.8104533510692749</v>
      </c>
      <c r="AA23" s="5">
        <f t="shared" si="1"/>
        <v>0</v>
      </c>
      <c r="AB23" s="5">
        <f t="shared" si="5"/>
        <v>3.4008128292606341</v>
      </c>
      <c r="AC23" s="32"/>
      <c r="AD23" s="5">
        <f t="shared" si="6"/>
        <v>7674.3079424437174</v>
      </c>
      <c r="AE23" s="5">
        <f t="shared" si="25"/>
        <v>-76.74307942443717</v>
      </c>
      <c r="AF23" s="5">
        <f t="shared" si="25"/>
        <v>-948.16621054645032</v>
      </c>
      <c r="AG23" s="5">
        <f t="shared" si="15"/>
        <v>-23190.175263447771</v>
      </c>
      <c r="AH23" s="5">
        <f>SUM(AD23:AG23)</f>
        <v>-16540.776610974943</v>
      </c>
      <c r="AI23" s="42">
        <f t="shared" si="22"/>
        <v>0</v>
      </c>
      <c r="AJ23" s="42">
        <f t="shared" si="16"/>
        <v>745.69491853593138</v>
      </c>
      <c r="AK23" s="42">
        <f t="shared" si="24"/>
        <v>-15795.081692439011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13589.95931238807</v>
      </c>
      <c r="K24" s="11">
        <f t="shared" si="17"/>
        <v>135.89959312388069</v>
      </c>
      <c r="L24" s="24">
        <f t="shared" si="18"/>
        <v>1679.0491493626876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(Interventions)'!$B$8:$AV$128, 4)</f>
        <v>68.825760772055574</v>
      </c>
      <c r="S24" s="46">
        <f>VLOOKUP(I24, '[1]Lapse Rates'!$A$4:$F$24, 3)</f>
        <v>0</v>
      </c>
      <c r="T24" s="56">
        <f t="shared" si="12"/>
        <v>0.56470426187723177</v>
      </c>
      <c r="U24" s="33">
        <f t="shared" si="20"/>
        <v>3.8866200434922574E-2</v>
      </c>
      <c r="V24" s="39">
        <f t="shared" si="13"/>
        <v>0</v>
      </c>
      <c r="W24" s="32">
        <f t="shared" si="21"/>
        <v>0.52583806144230916</v>
      </c>
      <c r="X24" s="31"/>
      <c r="Y24" s="5">
        <f t="shared" si="26"/>
        <v>0</v>
      </c>
      <c r="Z24" s="5">
        <f t="shared" si="26"/>
        <v>3.4008128292606341</v>
      </c>
      <c r="AA24" s="5">
        <f t="shared" si="1"/>
        <v>0</v>
      </c>
      <c r="AB24" s="5">
        <f t="shared" si="5"/>
        <v>3.1667492990434041</v>
      </c>
      <c r="AC24" s="32"/>
      <c r="AD24" s="5">
        <f t="shared" si="6"/>
        <v>7146.1178599059995</v>
      </c>
      <c r="AE24" s="5">
        <f t="shared" si="25"/>
        <v>-71.461178599059991</v>
      </c>
      <c r="AF24" s="5">
        <f t="shared" si="25"/>
        <v>-882.90794976723384</v>
      </c>
      <c r="AG24" s="5">
        <f t="shared" si="15"/>
        <v>-23406.353021722985</v>
      </c>
      <c r="AH24" s="5">
        <f t="shared" si="23"/>
        <v>-17214.604290183281</v>
      </c>
      <c r="AI24" s="42">
        <f t="shared" si="22"/>
        <v>0</v>
      </c>
      <c r="AJ24" s="42">
        <f t="shared" si="16"/>
        <v>694.35744017476134</v>
      </c>
      <c r="AK24" s="42">
        <f t="shared" si="24"/>
        <v>-16520.24685000852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235532.51485425929</v>
      </c>
      <c r="AE27" s="21">
        <f t="shared" ref="AE27:AJ27" si="27">SUM(AE4:AE24)</f>
        <v>-7521.0083428020571</v>
      </c>
      <c r="AF27" s="21">
        <f t="shared" si="27"/>
        <v>-27847.375540067475</v>
      </c>
      <c r="AG27" s="21">
        <f t="shared" si="27"/>
        <v>-249030.31559875936</v>
      </c>
      <c r="AH27" s="21">
        <f>SUM(AH4:AH24)</f>
        <v>-48866.184627369599</v>
      </c>
      <c r="AI27" s="21">
        <f t="shared" si="27"/>
        <v>0</v>
      </c>
      <c r="AJ27" s="21">
        <f t="shared" si="27"/>
        <v>21577.952263273255</v>
      </c>
      <c r="AK27" s="21">
        <f>SUM(AK4:AK24)</f>
        <v>-27288.232364096351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116828.11627932449</v>
      </c>
      <c r="AE29" s="21">
        <f t="shared" ref="AE29:AK29" si="28">AE4+NPV($D$6,AE5:AE24)</f>
        <v>-6345.9712161509715</v>
      </c>
      <c r="AF29" s="21">
        <f t="shared" si="28"/>
        <v>-13329.708175348997</v>
      </c>
      <c r="AG29" s="21">
        <f t="shared" si="28"/>
        <v>-81533.096150547441</v>
      </c>
      <c r="AH29" s="21">
        <f>AH4+NPV($D$6,AH5:AH24)</f>
        <v>15619.340737277078</v>
      </c>
      <c r="AI29" s="21">
        <f t="shared" si="28"/>
        <v>0</v>
      </c>
      <c r="AJ29" s="21">
        <f t="shared" si="28"/>
        <v>10042.974960817857</v>
      </c>
      <c r="AK29" s="21">
        <f t="shared" si="28"/>
        <v>25662.315698094942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5.64%:</v>
      </c>
      <c r="AD31" s="21">
        <f>AD4+NPV($D$7,AD5:AD24)</f>
        <v>151047.23820235289</v>
      </c>
      <c r="AE31" s="21">
        <f t="shared" ref="AE31:AJ31" si="29">AE4+NPV($D$7,AE5:AE24)</f>
        <v>-6683.3341550337645</v>
      </c>
      <c r="AF31" s="21">
        <f t="shared" si="29"/>
        <v>-17497.851306147753</v>
      </c>
      <c r="AG31" s="21">
        <f t="shared" si="29"/>
        <v>-125129.64116197517</v>
      </c>
      <c r="AH31" s="21">
        <f t="shared" si="29"/>
        <v>1736.4115791961958</v>
      </c>
      <c r="AI31" s="21">
        <f t="shared" si="29"/>
        <v>0</v>
      </c>
      <c r="AJ31" s="21">
        <f t="shared" si="29"/>
        <v>13368.311530971559</v>
      </c>
      <c r="AK31" s="21">
        <f>AK4+NPV($D$7,AK5:AK24)</f>
        <v>15104.723110167757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15098.198375917063</v>
      </c>
    </row>
    <row r="37" spans="1:39" x14ac:dyDescent="0.15">
      <c r="G37" s="49" t="s">
        <v>109</v>
      </c>
      <c r="I37" s="1">
        <v>0</v>
      </c>
      <c r="J37" s="11">
        <f>H$36</f>
        <v>15098.198375917063</v>
      </c>
      <c r="K37" s="11">
        <f>J37*$C$10</f>
        <v>6039.2793503668254</v>
      </c>
      <c r="L37" s="24">
        <f>$C$46</f>
        <v>2113.7627571105486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15098.198375917063</v>
      </c>
      <c r="AE37" s="5">
        <f>-$W37*K37</f>
        <v>-6039.2793503668254</v>
      </c>
      <c r="AF37" s="5">
        <f>-$W37*L37</f>
        <v>-2113.7627571105486</v>
      </c>
      <c r="AG37" s="5"/>
      <c r="AH37" s="5">
        <f>SUM(AD37:AG37)</f>
        <v>6945.1562684396895</v>
      </c>
      <c r="AI37" s="42">
        <f>Y37-AA37</f>
        <v>0</v>
      </c>
      <c r="AJ37" s="42"/>
      <c r="AK37" s="42">
        <f>SUM(AH37:AJ37)</f>
        <v>6945.1562684396895</v>
      </c>
      <c r="AL37" s="6" t="s">
        <v>39</v>
      </c>
      <c r="AM37" s="36">
        <f>AK64</f>
        <v>16499.2136543981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15098.198375917063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(Interventions)'!$B$8:$AV$128, 7)</f>
        <v>9.0005689595073868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9.0005689595073872E-3</v>
      </c>
      <c r="V38" s="39">
        <f>MIN(S38*T38,T38-U38)</f>
        <v>3.4608985999999998E-3</v>
      </c>
      <c r="W38" s="32">
        <f>T38-SUM(U38:V38)</f>
        <v>0.98753853244049261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5.9472434285310545</v>
      </c>
      <c r="AC38" s="32"/>
      <c r="AD38" s="5">
        <f t="shared" ref="AD38:AD40" si="36">$W38*J38</f>
        <v>14910.052666648566</v>
      </c>
      <c r="AE38" s="5">
        <f t="shared" ref="AE38:AF57" si="37">-$W38*K38</f>
        <v>0</v>
      </c>
      <c r="AF38" s="5">
        <f t="shared" si="37"/>
        <v>0</v>
      </c>
      <c r="AG38" s="5">
        <f>-U38*M38</f>
        <v>-5420.4036439151741</v>
      </c>
      <c r="AH38" s="5">
        <f t="shared" ref="AH38:AH46" si="38">SUM(AD38:AG38)</f>
        <v>9489.6490227333925</v>
      </c>
      <c r="AI38" s="42">
        <f>-M38*$W37*(N38-N37)/1000</f>
        <v>0</v>
      </c>
      <c r="AJ38" s="42">
        <f>$D$6*SUM(Y38:Z38,AD38:AE38)</f>
        <v>1463.2669532472244</v>
      </c>
      <c r="AK38" s="42">
        <f t="shared" ref="AK38" si="39">SUM(AH38:AJ38)</f>
        <v>10952.915975980617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15098.198375917063</v>
      </c>
      <c r="K39" s="11">
        <f t="shared" ref="K39:K57" si="41">J39*$C$11</f>
        <v>150.98198375917065</v>
      </c>
      <c r="L39" s="24">
        <f>$C$47</f>
        <v>1660.8168058330366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(Interventions)'!$B$8:$AV$128, 7)</f>
        <v>9.9315174282013459</v>
      </c>
      <c r="S39" s="46">
        <f>VLOOKUP(I39, '[1]Lapse Rates'!$A$4:$F$24, 3)</f>
        <v>3.2267923000000001E-3</v>
      </c>
      <c r="T39" s="33">
        <f t="shared" ref="T39:T41" si="44">W38</f>
        <v>0.98753853244049261</v>
      </c>
      <c r="U39" s="33">
        <f>T39*R39/1000</f>
        <v>9.8077561459531323E-3</v>
      </c>
      <c r="V39" s="39">
        <f t="shared" ref="V39:V57" si="45">MIN(S39*T39,T39-U39)</f>
        <v>3.1865817324322819E-3</v>
      </c>
      <c r="W39" s="32">
        <f>T39-SUM(U39:V39)</f>
        <v>0.97454419456210717</v>
      </c>
      <c r="X39" s="32"/>
      <c r="Y39" s="5">
        <f t="shared" ref="Y39:Z54" si="46">AA38</f>
        <v>0</v>
      </c>
      <c r="Z39" s="5">
        <f t="shared" si="46"/>
        <v>5.9472434285310545</v>
      </c>
      <c r="AA39" s="5">
        <f>O39*W39</f>
        <v>0</v>
      </c>
      <c r="AB39" s="5">
        <f t="shared" si="35"/>
        <v>5.8689877574694327</v>
      </c>
      <c r="AC39" s="32"/>
      <c r="AD39" s="5">
        <f t="shared" si="36"/>
        <v>14713.86157559701</v>
      </c>
      <c r="AE39" s="5">
        <f t="shared" si="37"/>
        <v>-147.13861575597011</v>
      </c>
      <c r="AF39" s="5">
        <f t="shared" si="37"/>
        <v>-1618.5393763557681</v>
      </c>
      <c r="AG39" s="5">
        <f t="shared" ref="AG39:AG42" si="47">-U39*M39</f>
        <v>-5906.5151760212093</v>
      </c>
      <c r="AH39" s="5">
        <f t="shared" si="38"/>
        <v>7041.6684074640625</v>
      </c>
      <c r="AI39" s="42">
        <f>-M39*($W38*N39-$W37*N38)/1000</f>
        <v>0</v>
      </c>
      <c r="AJ39" s="42">
        <f t="shared" ref="AJ39:AJ40" si="48">$D$6*SUM(Y39:Z39,AD39:AE39)</f>
        <v>1429.578946940745</v>
      </c>
      <c r="AK39" s="42">
        <f>SUM(AH39:AJ39)</f>
        <v>8471.247354404808</v>
      </c>
      <c r="AL39" s="48" t="s">
        <v>43</v>
      </c>
      <c r="AM39" s="54">
        <f>AK64/AD64</f>
        <v>0.10000000489852374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15098.198375917063</v>
      </c>
      <c r="K40" s="11">
        <f t="shared" si="41"/>
        <v>150.98198375917065</v>
      </c>
      <c r="L40" s="24">
        <f t="shared" ref="L40:L57" si="49">$C$47</f>
        <v>1660.8168058330366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(Interventions)'!$B$8:$AV$128, 7)</f>
        <v>10.931451166629463</v>
      </c>
      <c r="S40" s="46">
        <f>VLOOKUP(I40, '[1]Lapse Rates'!$A$4:$F$24, 3)</f>
        <v>2.9657235000000001E-3</v>
      </c>
      <c r="T40" s="33">
        <f t="shared" si="44"/>
        <v>0.97454419456210717</v>
      </c>
      <c r="U40" s="33">
        <f t="shared" ref="U40:U57" si="50">T40*R40/1000</f>
        <v>1.0653182272577917E-2</v>
      </c>
      <c r="V40" s="39">
        <f t="shared" si="45"/>
        <v>2.8902286196014135E-3</v>
      </c>
      <c r="W40" s="32">
        <f t="shared" ref="W40:W57" si="51">T40-SUM(U40:V40)</f>
        <v>0.9610007836699278</v>
      </c>
      <c r="X40" s="32"/>
      <c r="Y40" s="5">
        <f t="shared" si="46"/>
        <v>0</v>
      </c>
      <c r="Z40" s="5">
        <f t="shared" si="46"/>
        <v>5.8689877574694327</v>
      </c>
      <c r="AA40" s="5">
        <f t="shared" ref="AA40:AA57" si="52">O40*W40</f>
        <v>0</v>
      </c>
      <c r="AB40" s="5">
        <f t="shared" si="35"/>
        <v>5.787425409487569</v>
      </c>
      <c r="AC40" s="32"/>
      <c r="AD40" s="5">
        <f t="shared" si="36"/>
        <v>14509.380471260329</v>
      </c>
      <c r="AE40" s="5">
        <f t="shared" si="37"/>
        <v>-145.09380471260332</v>
      </c>
      <c r="AF40" s="5">
        <f>-$W40*L40</f>
        <v>-1596.0462519377345</v>
      </c>
      <c r="AG40" s="5">
        <f t="shared" si="47"/>
        <v>-6415.6553068323265</v>
      </c>
      <c r="AH40" s="5">
        <f t="shared" si="38"/>
        <v>6352.5851077776642</v>
      </c>
      <c r="AI40" s="42">
        <f>-M40*($W39*N40-$W38*N39)/1000</f>
        <v>0</v>
      </c>
      <c r="AJ40" s="42">
        <f t="shared" si="48"/>
        <v>1409.7122696873396</v>
      </c>
      <c r="AK40" s="42">
        <f t="shared" ref="AK40:AK47" si="53">SUM(AH40:AJ40)</f>
        <v>7762.2973774650036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15098.198375917063</v>
      </c>
      <c r="K41" s="11">
        <f t="shared" si="41"/>
        <v>150.98198375917065</v>
      </c>
      <c r="L41" s="24">
        <f t="shared" si="49"/>
        <v>1660.8168058330366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(Interventions)'!$B$8:$AV$128, 7)</f>
        <v>12.001392803148955</v>
      </c>
      <c r="S41" s="46">
        <f>VLOOKUP(I41, '[1]Lapse Rates'!$A$4:$F$24, 3)</f>
        <v>2.7812204999999998E-3</v>
      </c>
      <c r="T41" s="33">
        <f t="shared" si="44"/>
        <v>0.9610007836699278</v>
      </c>
      <c r="U41" s="33">
        <f t="shared" si="50"/>
        <v>1.1533347888956777E-2</v>
      </c>
      <c r="V41" s="39">
        <f t="shared" si="45"/>
        <v>2.6727550800588681E-3</v>
      </c>
      <c r="W41" s="32">
        <f t="shared" si="51"/>
        <v>0.94679468070091211</v>
      </c>
      <c r="X41" s="32"/>
      <c r="Y41" s="5">
        <f>AA40</f>
        <v>0</v>
      </c>
      <c r="Z41" s="5">
        <f t="shared" si="46"/>
        <v>5.787425409487569</v>
      </c>
      <c r="AA41" s="5">
        <f t="shared" si="52"/>
        <v>0</v>
      </c>
      <c r="AB41" s="5">
        <f t="shared" si="35"/>
        <v>5.7018721376382961</v>
      </c>
      <c r="AC41" s="32"/>
      <c r="AD41" s="5">
        <f>$W41*J41</f>
        <v>14294.893910485425</v>
      </c>
      <c r="AE41" s="5">
        <f t="shared" si="37"/>
        <v>-142.94893910485428</v>
      </c>
      <c r="AF41" s="5">
        <f t="shared" si="37"/>
        <v>-1572.4525173813986</v>
      </c>
      <c r="AG41" s="5">
        <f t="shared" si="47"/>
        <v>-6945.7165658185513</v>
      </c>
      <c r="AH41" s="5">
        <f t="shared" si="38"/>
        <v>5633.7758881806221</v>
      </c>
      <c r="AI41" s="42">
        <f t="shared" ref="AI41:AI57" si="55">-M41*($W40*N41-$W39*N40)/1000</f>
        <v>0</v>
      </c>
      <c r="AJ41" s="42">
        <f>$D$6*SUM(Y41:Z41,AD41:AE41)</f>
        <v>1388.8735481251049</v>
      </c>
      <c r="AK41" s="42">
        <f t="shared" si="53"/>
        <v>7022.6494363057272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15098.198375917063</v>
      </c>
      <c r="K42" s="11">
        <f t="shared" si="41"/>
        <v>150.98198375917065</v>
      </c>
      <c r="L42" s="24">
        <f t="shared" si="49"/>
        <v>1660.8168058330366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(Interventions)'!$B$8:$AV$128, 7)</f>
        <v>13.209362022726532</v>
      </c>
      <c r="S42" s="46">
        <f>VLOOKUP(I42, '[1]Lapse Rates'!$A$4:$F$24, 3)</f>
        <v>2.4845683E-3</v>
      </c>
      <c r="T42" s="33">
        <f>W41</f>
        <v>0.94679468070091211</v>
      </c>
      <c r="U42" s="33">
        <f t="shared" si="50"/>
        <v>1.250655369857012E-2</v>
      </c>
      <c r="V42" s="39">
        <f t="shared" si="45"/>
        <v>2.3523760502781078E-3</v>
      </c>
      <c r="W42" s="32">
        <f t="shared" si="51"/>
        <v>0.93193575095206382</v>
      </c>
      <c r="X42" s="32"/>
      <c r="Y42" s="5">
        <f t="shared" ref="Y42:Z57" si="56">AA41</f>
        <v>0</v>
      </c>
      <c r="Z42" s="5">
        <f t="shared" si="46"/>
        <v>5.7018721376382961</v>
      </c>
      <c r="AA42" s="5">
        <f t="shared" si="52"/>
        <v>0</v>
      </c>
      <c r="AB42" s="5">
        <f t="shared" si="35"/>
        <v>5.612387353601104</v>
      </c>
      <c r="AC42" s="32"/>
      <c r="AD42" s="5">
        <f t="shared" ref="AD42:AD57" si="57">$W42*J42</f>
        <v>14070.550841483499</v>
      </c>
      <c r="AE42" s="5">
        <f t="shared" si="37"/>
        <v>-140.70550841483501</v>
      </c>
      <c r="AF42" s="5">
        <f t="shared" si="37"/>
        <v>-1547.7745571378189</v>
      </c>
      <c r="AG42" s="5">
        <f t="shared" si="47"/>
        <v>-7531.8093273361847</v>
      </c>
      <c r="AH42" s="5">
        <f t="shared" si="38"/>
        <v>4850.2614485946615</v>
      </c>
      <c r="AI42" s="42">
        <f t="shared" si="55"/>
        <v>0</v>
      </c>
      <c r="AJ42" s="42">
        <f t="shared" ref="AJ42:AJ57" si="58">$D$6*SUM(Y42:Z42,AD42:AE42)</f>
        <v>1367.0771808307384</v>
      </c>
      <c r="AK42" s="42">
        <f t="shared" si="53"/>
        <v>6217.3386294253996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15098.198375917063</v>
      </c>
      <c r="K43" s="11">
        <f t="shared" si="41"/>
        <v>150.98198375917065</v>
      </c>
      <c r="L43" s="24">
        <f t="shared" si="49"/>
        <v>1660.8168058330366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(Interventions)'!$B$8:$AV$128, 7)</f>
        <v>14.575436243653677</v>
      </c>
      <c r="S43" s="46">
        <f>VLOOKUP(I43, '[1]Lapse Rates'!$A$4:$F$24, 3)</f>
        <v>2.4510465999999999E-3</v>
      </c>
      <c r="T43" s="33">
        <f t="shared" ref="T43:T57" si="59">W42</f>
        <v>0.93193575095206382</v>
      </c>
      <c r="U43" s="33">
        <f t="shared" si="50"/>
        <v>1.3583370121183318E-2</v>
      </c>
      <c r="V43" s="39">
        <f t="shared" si="45"/>
        <v>2.2842179537895025E-3</v>
      </c>
      <c r="W43" s="32">
        <f t="shared" si="51"/>
        <v>0.91606816287709103</v>
      </c>
      <c r="X43" s="32"/>
      <c r="Y43" s="5">
        <f t="shared" si="56"/>
        <v>0</v>
      </c>
      <c r="Z43" s="5">
        <f t="shared" si="46"/>
        <v>5.612387353601104</v>
      </c>
      <c r="AA43" s="5">
        <f t="shared" si="52"/>
        <v>0</v>
      </c>
      <c r="AB43" s="5">
        <f t="shared" si="35"/>
        <v>5.5168281366130767</v>
      </c>
      <c r="AC43" s="32"/>
      <c r="AD43" s="5">
        <f t="shared" si="57"/>
        <v>13830.978848980223</v>
      </c>
      <c r="AE43" s="5">
        <f t="shared" si="37"/>
        <v>-138.30978848980226</v>
      </c>
      <c r="AF43" s="5">
        <f t="shared" si="37"/>
        <v>-1521.4214001948683</v>
      </c>
      <c r="AG43" s="5">
        <f>-U43*M43</f>
        <v>-8180.2994047101083</v>
      </c>
      <c r="AH43" s="5">
        <f t="shared" si="38"/>
        <v>3990.9482555854456</v>
      </c>
      <c r="AI43" s="42">
        <f t="shared" si="55"/>
        <v>0</v>
      </c>
      <c r="AJ43" s="42">
        <f t="shared" si="58"/>
        <v>1343.8014100334988</v>
      </c>
      <c r="AK43" s="42">
        <f t="shared" si="53"/>
        <v>5334.7496656189442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15098.198375917063</v>
      </c>
      <c r="K44" s="11">
        <f t="shared" si="41"/>
        <v>150.98198375917065</v>
      </c>
      <c r="L44" s="24">
        <f t="shared" si="49"/>
        <v>1660.8168058330366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(Interventions)'!$B$8:$AV$128, 7)</f>
        <v>16.144055947544572</v>
      </c>
      <c r="S44" s="46">
        <f>VLOOKUP(I44, '[1]Lapse Rates'!$A$4:$F$24, 3)</f>
        <v>2.2232648999999998E-3</v>
      </c>
      <c r="T44" s="33">
        <f t="shared" si="59"/>
        <v>0.91606816287709103</v>
      </c>
      <c r="U44" s="33">
        <f t="shared" si="50"/>
        <v>1.478905567325213E-2</v>
      </c>
      <c r="V44" s="39">
        <f t="shared" si="45"/>
        <v>2.0366621925321194E-3</v>
      </c>
      <c r="W44" s="32">
        <f t="shared" si="51"/>
        <v>0.89924244501130679</v>
      </c>
      <c r="X44" s="32"/>
      <c r="Y44" s="5">
        <f t="shared" si="56"/>
        <v>0</v>
      </c>
      <c r="Z44" s="5">
        <f t="shared" si="46"/>
        <v>5.5168281366130767</v>
      </c>
      <c r="AA44" s="5">
        <f t="shared" si="52"/>
        <v>0</v>
      </c>
      <c r="AB44" s="5">
        <f t="shared" si="35"/>
        <v>5.4154987841671423</v>
      </c>
      <c r="AC44" s="32"/>
      <c r="AD44" s="5">
        <f t="shared" si="57"/>
        <v>13576.940822825401</v>
      </c>
      <c r="AE44" s="5">
        <f t="shared" si="37"/>
        <v>-135.76940822825404</v>
      </c>
      <c r="AF44" s="5">
        <f t="shared" si="37"/>
        <v>-1493.4769651931686</v>
      </c>
      <c r="AG44" s="5">
        <f t="shared" ref="AG44:AG57" si="60">-U44*M44</f>
        <v>-8906.3982090469563</v>
      </c>
      <c r="AH44" s="5">
        <f t="shared" si="38"/>
        <v>3041.2962403570218</v>
      </c>
      <c r="AI44" s="42">
        <f t="shared" si="55"/>
        <v>0</v>
      </c>
      <c r="AJ44" s="42">
        <f t="shared" si="58"/>
        <v>1319.1201166121821</v>
      </c>
      <c r="AK44" s="42">
        <f t="shared" si="53"/>
        <v>4360.4163569692037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15098.198375917063</v>
      </c>
      <c r="K45" s="11">
        <f t="shared" si="41"/>
        <v>150.98198375917065</v>
      </c>
      <c r="L45" s="24">
        <f t="shared" si="49"/>
        <v>1660.8168058330366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(Interventions)'!$B$8:$AV$128, 7)</f>
        <v>17.957465340372668</v>
      </c>
      <c r="S45" s="46">
        <f>VLOOKUP(I45, '[1]Lapse Rates'!$A$4:$F$24, 3)</f>
        <v>2.1873403E-3</v>
      </c>
      <c r="T45" s="33">
        <f t="shared" si="59"/>
        <v>0.89924244501130679</v>
      </c>
      <c r="U45" s="33">
        <f t="shared" si="50"/>
        <v>1.6148115038882516E-2</v>
      </c>
      <c r="V45" s="39">
        <f t="shared" si="45"/>
        <v>1.9669492394437651E-3</v>
      </c>
      <c r="W45" s="32">
        <f t="shared" si="51"/>
        <v>0.88112738073298047</v>
      </c>
      <c r="X45" s="32"/>
      <c r="Y45" s="5">
        <f t="shared" si="56"/>
        <v>0</v>
      </c>
      <c r="Z45" s="5">
        <f t="shared" si="46"/>
        <v>5.4154987841671423</v>
      </c>
      <c r="AA45" s="5">
        <f t="shared" si="52"/>
        <v>0</v>
      </c>
      <c r="AB45" s="5">
        <f t="shared" si="35"/>
        <v>5.3064046137144212</v>
      </c>
      <c r="AC45" s="32"/>
      <c r="AD45" s="5">
        <f t="shared" si="57"/>
        <v>13303.435988758742</v>
      </c>
      <c r="AE45" s="5">
        <f t="shared" si="37"/>
        <v>-133.03435988758741</v>
      </c>
      <c r="AF45" s="5">
        <f t="shared" si="37"/>
        <v>-1463.3911620009785</v>
      </c>
      <c r="AG45" s="5">
        <f t="shared" si="60"/>
        <v>-9724.8631717511798</v>
      </c>
      <c r="AH45" s="5">
        <f t="shared" si="38"/>
        <v>1982.1472951189953</v>
      </c>
      <c r="AI45" s="42">
        <f t="shared" si="55"/>
        <v>0</v>
      </c>
      <c r="AJ45" s="42">
        <f t="shared" si="58"/>
        <v>1292.5476602229869</v>
      </c>
      <c r="AK45" s="42">
        <f t="shared" si="53"/>
        <v>3274.6949553419822</v>
      </c>
    </row>
    <row r="46" spans="1:39" ht="15" x14ac:dyDescent="0.2">
      <c r="A46" s="12"/>
      <c r="B46" s="13">
        <v>1</v>
      </c>
      <c r="C46" s="10">
        <f>$H$36*0.14+$B$49</f>
        <v>2113.7627571105486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15098.198375917063</v>
      </c>
      <c r="K46" s="11">
        <f t="shared" si="41"/>
        <v>150.98198375917065</v>
      </c>
      <c r="L46" s="24">
        <f t="shared" si="49"/>
        <v>1660.8168058330366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(Interventions)'!$B$8:$AV$128, 7)</f>
        <v>20.055149141582518</v>
      </c>
      <c r="S46" s="46">
        <f>VLOOKUP(I46, '[1]Lapse Rates'!$A$4:$F$24, 3)</f>
        <v>1.9768835000000002E-3</v>
      </c>
      <c r="T46" s="33">
        <f t="shared" si="59"/>
        <v>0.88112738073298047</v>
      </c>
      <c r="U46" s="33">
        <f t="shared" si="50"/>
        <v>1.7671141033331884E-2</v>
      </c>
      <c r="V46" s="39">
        <f t="shared" si="45"/>
        <v>1.7418861803692471E-3</v>
      </c>
      <c r="W46" s="32">
        <f t="shared" si="51"/>
        <v>0.86171435351927939</v>
      </c>
      <c r="X46" s="32"/>
      <c r="Y46" s="5">
        <f t="shared" si="56"/>
        <v>0</v>
      </c>
      <c r="Z46" s="5">
        <f t="shared" si="46"/>
        <v>5.3064046137144212</v>
      </c>
      <c r="AA46" s="5">
        <f t="shared" si="52"/>
        <v>0</v>
      </c>
      <c r="AB46" s="5">
        <f t="shared" si="35"/>
        <v>5.1894937340556213</v>
      </c>
      <c r="AC46" s="32"/>
      <c r="AD46" s="5">
        <f t="shared" si="57"/>
        <v>13010.334252809207</v>
      </c>
      <c r="AE46" s="5">
        <f t="shared" si="37"/>
        <v>-130.10334252809207</v>
      </c>
      <c r="AF46" s="5">
        <f t="shared" si="37"/>
        <v>-1431.1496801523697</v>
      </c>
      <c r="AG46" s="5">
        <f t="shared" si="60"/>
        <v>-10642.073593362427</v>
      </c>
      <c r="AH46" s="5">
        <f t="shared" si="38"/>
        <v>807.00763676631868</v>
      </c>
      <c r="AI46" s="42">
        <f t="shared" si="55"/>
        <v>0</v>
      </c>
      <c r="AJ46" s="42">
        <f t="shared" si="58"/>
        <v>1264.071210591183</v>
      </c>
      <c r="AK46" s="42">
        <f t="shared" si="53"/>
        <v>2071.0788473575017</v>
      </c>
    </row>
    <row r="47" spans="1:39" ht="15" x14ac:dyDescent="0.2">
      <c r="A47" s="12"/>
      <c r="B47" s="70" t="s">
        <v>49</v>
      </c>
      <c r="C47" s="72">
        <f>$H$36*0.11+$B$49</f>
        <v>1660.8168058330366</v>
      </c>
      <c r="D47" s="1"/>
      <c r="E47" s="1"/>
      <c r="F47" s="1"/>
      <c r="I47" s="2">
        <f t="shared" si="40"/>
        <v>10</v>
      </c>
      <c r="J47" s="11">
        <f t="shared" si="32"/>
        <v>15098.198375917063</v>
      </c>
      <c r="K47" s="11">
        <f t="shared" si="41"/>
        <v>150.98198375917065</v>
      </c>
      <c r="L47" s="24">
        <f t="shared" si="49"/>
        <v>1660.8168058330366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(Interventions)'!$B$8:$AV$128, 7)</f>
        <v>22.55786916994867</v>
      </c>
      <c r="S47" s="46">
        <f>VLOOKUP(I47, '[1]Lapse Rates'!$A$4:$F$24, 3)</f>
        <v>1.6914747999999999E-3</v>
      </c>
      <c r="T47" s="33">
        <f t="shared" si="59"/>
        <v>0.86171435351927939</v>
      </c>
      <c r="U47" s="33">
        <f t="shared" si="50"/>
        <v>1.9438439648554802E-2</v>
      </c>
      <c r="V47" s="39">
        <f t="shared" si="45"/>
        <v>1.4575681137761524E-3</v>
      </c>
      <c r="W47" s="32">
        <f t="shared" si="51"/>
        <v>0.84081834575694847</v>
      </c>
      <c r="X47" s="32"/>
      <c r="Y47" s="5">
        <f t="shared" si="56"/>
        <v>0</v>
      </c>
      <c r="Z47" s="5">
        <f t="shared" si="46"/>
        <v>5.1894937340556213</v>
      </c>
      <c r="AA47" s="5">
        <f t="shared" si="52"/>
        <v>0</v>
      </c>
      <c r="AB47" s="5">
        <f t="shared" si="35"/>
        <v>5.063651915468613</v>
      </c>
      <c r="AC47" s="32"/>
      <c r="AD47" s="5">
        <f t="shared" si="57"/>
        <v>12694.842182348832</v>
      </c>
      <c r="AE47" s="5">
        <f t="shared" si="37"/>
        <v>-126.94842182348832</v>
      </c>
      <c r="AF47" s="5">
        <f t="shared" si="37"/>
        <v>-1396.445239285873</v>
      </c>
      <c r="AG47" s="5">
        <f t="shared" si="60"/>
        <v>-11706.392071109511</v>
      </c>
      <c r="AH47" s="5">
        <f>SUM(AD47:AG47)</f>
        <v>-534.94354987004044</v>
      </c>
      <c r="AI47" s="42">
        <f t="shared" si="55"/>
        <v>0</v>
      </c>
      <c r="AJ47" s="42">
        <f t="shared" si="58"/>
        <v>1233.4194672428471</v>
      </c>
      <c r="AK47" s="42">
        <f t="shared" si="53"/>
        <v>698.47591737280663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15098.198375917063</v>
      </c>
      <c r="K48" s="11">
        <f t="shared" si="41"/>
        <v>150.98198375917065</v>
      </c>
      <c r="L48" s="24">
        <f t="shared" si="49"/>
        <v>1660.8168058330366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(Interventions)'!$B$8:$AV$128, 7)</f>
        <v>25.453685447401512</v>
      </c>
      <c r="S48" s="46">
        <f>VLOOKUP(I48, '[1]Lapse Rates'!$A$4:$F$24, 3)</f>
        <v>1.5867464999999999E-3</v>
      </c>
      <c r="T48" s="33">
        <f t="shared" si="59"/>
        <v>0.84081834575694847</v>
      </c>
      <c r="U48" s="33">
        <f t="shared" si="50"/>
        <v>2.1401925691301851E-2</v>
      </c>
      <c r="V48" s="39">
        <f t="shared" si="45"/>
        <v>1.3341655672656277E-3</v>
      </c>
      <c r="W48" s="32">
        <f t="shared" si="51"/>
        <v>0.81808225449838101</v>
      </c>
      <c r="X48" s="31"/>
      <c r="Y48" s="5">
        <f t="shared" si="56"/>
        <v>0</v>
      </c>
      <c r="Z48" s="5">
        <f t="shared" si="46"/>
        <v>5.063651915468613</v>
      </c>
      <c r="AA48" s="5">
        <f t="shared" si="52"/>
        <v>0</v>
      </c>
      <c r="AB48" s="5">
        <f t="shared" si="35"/>
        <v>4.9267285804430552</v>
      </c>
      <c r="AC48" s="32"/>
      <c r="AD48" s="5">
        <f t="shared" si="57"/>
        <v>12351.568166234027</v>
      </c>
      <c r="AE48" s="5">
        <f t="shared" si="37"/>
        <v>-123.51568166234027</v>
      </c>
      <c r="AF48" s="5">
        <f t="shared" si="37"/>
        <v>-1358.6847568246906</v>
      </c>
      <c r="AG48" s="5">
        <f t="shared" si="60"/>
        <v>-12888.860307147022</v>
      </c>
      <c r="AH48" s="5">
        <f t="shared" ref="AH48:AH57" si="61">SUM(AD48:AG48)</f>
        <v>-2019.4925794000264</v>
      </c>
      <c r="AI48" s="42">
        <f t="shared" si="55"/>
        <v>0</v>
      </c>
      <c r="AJ48" s="42">
        <f t="shared" si="58"/>
        <v>1200.06869298939</v>
      </c>
      <c r="AK48" s="42">
        <f t="shared" ref="AK48:AK57" si="62">SUM(AH48:AJ48)</f>
        <v>-819.42388641063644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15098.198375917063</v>
      </c>
      <c r="K49" s="11">
        <f t="shared" si="41"/>
        <v>150.98198375917065</v>
      </c>
      <c r="L49" s="24">
        <f t="shared" si="49"/>
        <v>1660.8168058330366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(Interventions)'!$B$8:$AV$128, 7)</f>
        <v>28.791708187643948</v>
      </c>
      <c r="S49" s="46">
        <f>VLOOKUP(I49, '[1]Lapse Rates'!$A$4:$F$24, 3)</f>
        <v>1.4412507000000001E-3</v>
      </c>
      <c r="T49" s="33">
        <f t="shared" si="59"/>
        <v>0.81808225449838101</v>
      </c>
      <c r="U49" s="33">
        <f t="shared" si="50"/>
        <v>2.3553985545007258E-2</v>
      </c>
      <c r="V49" s="39">
        <f t="shared" si="45"/>
        <v>1.1790616219533698E-3</v>
      </c>
      <c r="W49" s="32">
        <f t="shared" si="51"/>
        <v>0.79334920733142034</v>
      </c>
      <c r="X49" s="31"/>
      <c r="Y49" s="5">
        <f t="shared" si="56"/>
        <v>0</v>
      </c>
      <c r="Z49" s="5">
        <f t="shared" si="46"/>
        <v>4.9267285804430552</v>
      </c>
      <c r="AA49" s="5">
        <f t="shared" si="52"/>
        <v>0</v>
      </c>
      <c r="AB49" s="5">
        <f t="shared" si="35"/>
        <v>4.7777789978199392</v>
      </c>
      <c r="AC49" s="32"/>
      <c r="AD49" s="5">
        <f t="shared" si="57"/>
        <v>11978.143713666341</v>
      </c>
      <c r="AE49" s="5">
        <f t="shared" si="37"/>
        <v>-119.78143713666341</v>
      </c>
      <c r="AF49" s="5">
        <f t="shared" si="37"/>
        <v>-1317.6076964303411</v>
      </c>
      <c r="AG49" s="5">
        <f t="shared" si="60"/>
        <v>-14184.893160784175</v>
      </c>
      <c r="AH49" s="5">
        <f t="shared" si="61"/>
        <v>-3644.1385806848393</v>
      </c>
      <c r="AI49" s="42">
        <f t="shared" si="55"/>
        <v>0</v>
      </c>
      <c r="AJ49" s="42">
        <f t="shared" si="58"/>
        <v>1163.7886514013028</v>
      </c>
      <c r="AK49" s="42">
        <f t="shared" si="62"/>
        <v>-2480.3499292835368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15098.198375917063</v>
      </c>
      <c r="K50" s="11">
        <f t="shared" si="41"/>
        <v>150.98198375917065</v>
      </c>
      <c r="L50" s="24">
        <f t="shared" si="49"/>
        <v>1660.8168058330366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(Interventions)'!$B$8:$AV$128, 7)</f>
        <v>32.661220508913281</v>
      </c>
      <c r="S50" s="46">
        <f>VLOOKUP(I50, '[1]Lapse Rates'!$A$4:$F$24, 3)</f>
        <v>1.3481251E-3</v>
      </c>
      <c r="T50" s="33">
        <f t="shared" si="59"/>
        <v>0.79334920733142034</v>
      </c>
      <c r="U50" s="33">
        <f t="shared" si="50"/>
        <v>2.5911753401223082E-2</v>
      </c>
      <c r="V50" s="39">
        <f t="shared" si="45"/>
        <v>1.0695339794685919E-3</v>
      </c>
      <c r="W50" s="32">
        <f t="shared" si="51"/>
        <v>0.76636791995072862</v>
      </c>
      <c r="X50" s="31"/>
      <c r="Y50" s="5">
        <f t="shared" si="56"/>
        <v>0</v>
      </c>
      <c r="Z50" s="5">
        <f t="shared" si="46"/>
        <v>4.7777789978199392</v>
      </c>
      <c r="AA50" s="5">
        <f t="shared" si="52"/>
        <v>0</v>
      </c>
      <c r="AB50" s="5">
        <f t="shared" si="35"/>
        <v>4.6152898606400736</v>
      </c>
      <c r="AC50" s="32"/>
      <c r="AD50" s="5">
        <f t="shared" si="57"/>
        <v>11570.774884355029</v>
      </c>
      <c r="AE50" s="5">
        <f t="shared" si="37"/>
        <v>-115.70774884355029</v>
      </c>
      <c r="AF50" s="5">
        <f t="shared" si="37"/>
        <v>-1272.7967209054773</v>
      </c>
      <c r="AG50" s="5">
        <f t="shared" si="60"/>
        <v>-15604.809339065176</v>
      </c>
      <c r="AH50" s="5">
        <f t="shared" si="61"/>
        <v>-5422.5389244591734</v>
      </c>
      <c r="AI50" s="42">
        <f t="shared" si="55"/>
        <v>0</v>
      </c>
      <c r="AJ50" s="42">
        <f t="shared" si="58"/>
        <v>1124.2107861133622</v>
      </c>
      <c r="AK50" s="42">
        <f t="shared" si="62"/>
        <v>-4298.3281383458107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15098.198375917063</v>
      </c>
      <c r="K51" s="11">
        <f t="shared" si="41"/>
        <v>150.98198375917065</v>
      </c>
      <c r="L51" s="24">
        <f t="shared" si="49"/>
        <v>1660.8168058330366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(Interventions)'!$B$8:$AV$128, 7)</f>
        <v>37.008468253581668</v>
      </c>
      <c r="S51" s="46">
        <f>VLOOKUP(I51, '[1]Lapse Rates'!$A$4:$F$24, 3)</f>
        <v>1.1365788999999999E-3</v>
      </c>
      <c r="T51" s="33">
        <f t="shared" si="59"/>
        <v>0.76636791995072862</v>
      </c>
      <c r="U51" s="33">
        <f t="shared" si="50"/>
        <v>2.8362102836059958E-2</v>
      </c>
      <c r="V51" s="39">
        <f t="shared" si="45"/>
        <v>8.7103760745288711E-4</v>
      </c>
      <c r="W51" s="32">
        <f t="shared" si="51"/>
        <v>0.73713477950721573</v>
      </c>
      <c r="X51" s="31"/>
      <c r="Y51" s="5">
        <f t="shared" si="56"/>
        <v>0</v>
      </c>
      <c r="Z51" s="5">
        <f t="shared" si="46"/>
        <v>4.6152898606400736</v>
      </c>
      <c r="AA51" s="5">
        <f t="shared" si="52"/>
        <v>0</v>
      </c>
      <c r="AB51" s="5">
        <f t="shared" si="35"/>
        <v>4.4392394112785105</v>
      </c>
      <c r="AC51" s="32"/>
      <c r="AD51" s="5">
        <f t="shared" si="57"/>
        <v>11129.407130787828</v>
      </c>
      <c r="AE51" s="5">
        <f t="shared" si="37"/>
        <v>-111.29407130787828</v>
      </c>
      <c r="AF51" s="5">
        <f t="shared" si="37"/>
        <v>-1224.2458299696139</v>
      </c>
      <c r="AG51" s="5">
        <f t="shared" si="60"/>
        <v>-17080.480828857551</v>
      </c>
      <c r="AH51" s="5">
        <f t="shared" si="61"/>
        <v>-7286.6135993472162</v>
      </c>
      <c r="AI51" s="42">
        <f t="shared" si="55"/>
        <v>0</v>
      </c>
      <c r="AJ51" s="42">
        <f t="shared" si="58"/>
        <v>1081.3296510703119</v>
      </c>
      <c r="AK51" s="42">
        <f t="shared" si="62"/>
        <v>-6205.2839482769041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15098.198375917063</v>
      </c>
      <c r="K52" s="11">
        <f t="shared" si="41"/>
        <v>150.98198375917065</v>
      </c>
      <c r="L52" s="24">
        <f t="shared" si="49"/>
        <v>1660.8168058330366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(Interventions)'!$B$8:$AV$128, 7)</f>
        <v>41.869572007251733</v>
      </c>
      <c r="S52" s="46">
        <f>VLOOKUP(I52, '[1]Lapse Rates'!$A$4:$F$24, 3)</f>
        <v>1.0075606E-3</v>
      </c>
      <c r="T52" s="33">
        <f t="shared" si="59"/>
        <v>0.73713477950721573</v>
      </c>
      <c r="U52" s="33">
        <f t="shared" si="50"/>
        <v>3.0863517729626998E-2</v>
      </c>
      <c r="V52" s="39">
        <f t="shared" si="45"/>
        <v>7.4270796072115801E-4</v>
      </c>
      <c r="W52" s="32">
        <f t="shared" si="51"/>
        <v>0.70552855381686763</v>
      </c>
      <c r="X52" s="31"/>
      <c r="Y52" s="5">
        <f t="shared" si="56"/>
        <v>0</v>
      </c>
      <c r="Z52" s="5">
        <f t="shared" si="46"/>
        <v>4.4392394112785105</v>
      </c>
      <c r="AA52" s="5">
        <f t="shared" si="52"/>
        <v>0</v>
      </c>
      <c r="AB52" s="5">
        <f t="shared" si="35"/>
        <v>4.2488975543657839</v>
      </c>
      <c r="AC52" s="32"/>
      <c r="AD52" s="5">
        <f t="shared" si="57"/>
        <v>10652.210065400945</v>
      </c>
      <c r="AE52" s="5">
        <f t="shared" si="37"/>
        <v>-106.52210065400946</v>
      </c>
      <c r="AF52" s="5">
        <f t="shared" si="37"/>
        <v>-1171.7536791741318</v>
      </c>
      <c r="AG52" s="5">
        <f t="shared" si="60"/>
        <v>-18586.905418795537</v>
      </c>
      <c r="AH52" s="5">
        <f t="shared" si="61"/>
        <v>-9212.9711332227325</v>
      </c>
      <c r="AI52" s="42">
        <f t="shared" si="55"/>
        <v>0</v>
      </c>
      <c r="AJ52" s="42">
        <f t="shared" si="58"/>
        <v>1034.9674787279209</v>
      </c>
      <c r="AK52" s="42">
        <f t="shared" si="62"/>
        <v>-8178.0036544948116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15098.198375917063</v>
      </c>
      <c r="K53" s="11">
        <f t="shared" si="41"/>
        <v>150.98198375917065</v>
      </c>
      <c r="L53" s="24">
        <f t="shared" si="49"/>
        <v>1660.8168058330366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(Interventions)'!$B$8:$AV$128, 7)</f>
        <v>47.204332521453878</v>
      </c>
      <c r="S53" s="46">
        <f>VLOOKUP(I53, '[1]Lapse Rates'!$A$4:$F$24, 3)</f>
        <v>8.9731130000000002E-4</v>
      </c>
      <c r="T53" s="33">
        <f t="shared" si="59"/>
        <v>0.70552855381686763</v>
      </c>
      <c r="U53" s="33">
        <f t="shared" si="50"/>
        <v>3.330400445775189E-2</v>
      </c>
      <c r="V53" s="39">
        <f t="shared" si="45"/>
        <v>6.3307874381253351E-4</v>
      </c>
      <c r="W53" s="32">
        <f t="shared" si="51"/>
        <v>0.67159147061530322</v>
      </c>
      <c r="X53" s="31"/>
      <c r="Y53" s="5">
        <f t="shared" si="56"/>
        <v>0</v>
      </c>
      <c r="Z53" s="5">
        <f t="shared" si="46"/>
        <v>4.2488975543657839</v>
      </c>
      <c r="AA53" s="5">
        <f t="shared" si="52"/>
        <v>0</v>
      </c>
      <c r="AB53" s="5">
        <f t="shared" si="35"/>
        <v>4.0445185975718347</v>
      </c>
      <c r="AC53" s="32"/>
      <c r="AD53" s="5">
        <f t="shared" si="57"/>
        <v>10139.821250923724</v>
      </c>
      <c r="AE53" s="5">
        <f t="shared" si="37"/>
        <v>-101.39821250923724</v>
      </c>
      <c r="AF53" s="5">
        <f t="shared" si="37"/>
        <v>-1115.3904010520196</v>
      </c>
      <c r="AG53" s="5">
        <f t="shared" si="60"/>
        <v>-20056.637300587463</v>
      </c>
      <c r="AH53" s="5">
        <f t="shared" si="61"/>
        <v>-11133.604663224996</v>
      </c>
      <c r="AI53" s="42">
        <f t="shared" si="55"/>
        <v>0</v>
      </c>
      <c r="AJ53" s="42">
        <f t="shared" si="58"/>
        <v>985.18611691854449</v>
      </c>
      <c r="AK53" s="42">
        <f t="shared" si="62"/>
        <v>-10148.418546306451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15098.198375917063</v>
      </c>
      <c r="K54" s="11">
        <f t="shared" si="41"/>
        <v>150.98198375917065</v>
      </c>
      <c r="L54" s="24">
        <f t="shared" si="49"/>
        <v>1660.8168058330366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(Interventions)'!$B$8:$AV$128, 7)</f>
        <v>53.098269376872658</v>
      </c>
      <c r="S54" s="46">
        <f>VLOOKUP(I54, '[1]Lapse Rates'!$A$4:$F$24, 3)</f>
        <v>7.4594940000000001E-4</v>
      </c>
      <c r="T54" s="33">
        <f t="shared" si="59"/>
        <v>0.67159147061530322</v>
      </c>
      <c r="U54" s="33">
        <f t="shared" si="50"/>
        <v>3.5660344817941426E-2</v>
      </c>
      <c r="V54" s="39">
        <f t="shared" si="45"/>
        <v>5.0097325455060308E-4</v>
      </c>
      <c r="W54" s="32">
        <f t="shared" si="51"/>
        <v>0.63543015254281121</v>
      </c>
      <c r="X54" s="31"/>
      <c r="Y54" s="5">
        <f t="shared" si="56"/>
        <v>0</v>
      </c>
      <c r="Z54" s="5">
        <f t="shared" si="46"/>
        <v>4.0445185975718347</v>
      </c>
      <c r="AA54" s="5">
        <f t="shared" si="52"/>
        <v>0</v>
      </c>
      <c r="AB54" s="5">
        <f t="shared" si="35"/>
        <v>3.8267446533570464</v>
      </c>
      <c r="AC54" s="32"/>
      <c r="AD54" s="5">
        <f t="shared" si="57"/>
        <v>9593.8504971306047</v>
      </c>
      <c r="AE54" s="5">
        <f t="shared" si="37"/>
        <v>-95.938504971306045</v>
      </c>
      <c r="AF54" s="5">
        <f t="shared" si="37"/>
        <v>-1055.3330762761509</v>
      </c>
      <c r="AG54" s="5">
        <f t="shared" si="60"/>
        <v>-21475.693799364046</v>
      </c>
      <c r="AH54" s="5">
        <f t="shared" si="61"/>
        <v>-13033.114883480897</v>
      </c>
      <c r="AI54" s="42">
        <f t="shared" si="55"/>
        <v>0</v>
      </c>
      <c r="AJ54" s="42">
        <f t="shared" si="58"/>
        <v>932.14193370524902</v>
      </c>
      <c r="AK54" s="42">
        <f t="shared" si="62"/>
        <v>-12100.972949775649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15098.198375917063</v>
      </c>
      <c r="K55" s="11">
        <f t="shared" si="41"/>
        <v>150.98198375917065</v>
      </c>
      <c r="L55" s="24">
        <f t="shared" si="49"/>
        <v>1660.8168058330366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(Interventions)'!$B$8:$AV$128, 7)</f>
        <v>59.756727869503898</v>
      </c>
      <c r="S55" s="46">
        <f>VLOOKUP(I55, '[1]Lapse Rates'!$A$4:$F$24, 3)</f>
        <v>5.9837330000000002E-4</v>
      </c>
      <c r="T55" s="33">
        <f t="shared" si="59"/>
        <v>0.63543015254281121</v>
      </c>
      <c r="U55" s="33">
        <f t="shared" si="50"/>
        <v>3.7971226705578121E-2</v>
      </c>
      <c r="V55" s="39">
        <f t="shared" si="45"/>
        <v>3.8022443729654535E-4</v>
      </c>
      <c r="W55" s="32">
        <f t="shared" si="51"/>
        <v>0.59707870139993657</v>
      </c>
      <c r="X55" s="31"/>
      <c r="Y55" s="5">
        <f t="shared" si="56"/>
        <v>0</v>
      </c>
      <c r="Z55" s="5">
        <f t="shared" si="56"/>
        <v>3.8267446533570464</v>
      </c>
      <c r="AA55" s="5">
        <f t="shared" si="52"/>
        <v>0</v>
      </c>
      <c r="AB55" s="5">
        <f t="shared" si="35"/>
        <v>3.5957810926538238</v>
      </c>
      <c r="AC55" s="32"/>
      <c r="AD55" s="5">
        <f t="shared" si="57"/>
        <v>9014.8126797711921</v>
      </c>
      <c r="AE55" s="5">
        <f t="shared" si="37"/>
        <v>-90.148126797711924</v>
      </c>
      <c r="AF55" s="5">
        <f t="shared" si="37"/>
        <v>-991.63834168998005</v>
      </c>
      <c r="AG55" s="5">
        <f t="shared" si="60"/>
        <v>-22867.373887673606</v>
      </c>
      <c r="AH55" s="5">
        <f t="shared" si="61"/>
        <v>-14934.347676390105</v>
      </c>
      <c r="AI55" s="42">
        <f t="shared" si="55"/>
        <v>0</v>
      </c>
      <c r="AJ55" s="42">
        <f t="shared" si="58"/>
        <v>875.88499629719274</v>
      </c>
      <c r="AK55" s="42">
        <f t="shared" si="62"/>
        <v>-14058.462680092913</v>
      </c>
    </row>
    <row r="56" spans="1:37" ht="15" x14ac:dyDescent="0.2">
      <c r="I56" s="2">
        <f t="shared" si="40"/>
        <v>19</v>
      </c>
      <c r="J56" s="11">
        <f t="shared" si="32"/>
        <v>15098.198375917063</v>
      </c>
      <c r="K56" s="11">
        <f t="shared" si="41"/>
        <v>150.98198375917065</v>
      </c>
      <c r="L56" s="24">
        <f t="shared" si="49"/>
        <v>1660.8168058330366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(Interventions)'!$B$8:$AV$128, 7)</f>
        <v>67.269924925080886</v>
      </c>
      <c r="S56" s="46">
        <f>VLOOKUP(I56, '[1]Lapse Rates'!$A$4:$F$24, 3)</f>
        <v>4.66450453E-2</v>
      </c>
      <c r="T56" s="33">
        <f t="shared" si="59"/>
        <v>0.59707870139993657</v>
      </c>
      <c r="U56" s="33">
        <f t="shared" si="50"/>
        <v>4.0165439417538522E-2</v>
      </c>
      <c r="V56" s="39">
        <f t="shared" si="45"/>
        <v>2.7850763074465216E-2</v>
      </c>
      <c r="W56" s="32">
        <f t="shared" si="51"/>
        <v>0.52906249890793289</v>
      </c>
      <c r="X56" s="31"/>
      <c r="Y56" s="5">
        <f t="shared" si="56"/>
        <v>0</v>
      </c>
      <c r="Z56" s="5">
        <f t="shared" si="56"/>
        <v>3.5957810926538238</v>
      </c>
      <c r="AA56" s="5">
        <f t="shared" si="52"/>
        <v>0</v>
      </c>
      <c r="AB56" s="5">
        <f t="shared" si="35"/>
        <v>3.1861677965482551</v>
      </c>
      <c r="AC56" s="32"/>
      <c r="AD56" s="5">
        <f t="shared" si="57"/>
        <v>7987.8905617703758</v>
      </c>
      <c r="AE56" s="5">
        <f t="shared" si="37"/>
        <v>-79.878905617703765</v>
      </c>
      <c r="AF56" s="5">
        <f t="shared" si="37"/>
        <v>-878.67588952231756</v>
      </c>
      <c r="AG56" s="5">
        <f t="shared" si="60"/>
        <v>-24188.792414984808</v>
      </c>
      <c r="AH56" s="5">
        <f t="shared" si="61"/>
        <v>-17159.456648354455</v>
      </c>
      <c r="AI56" s="42">
        <f t="shared" si="55"/>
        <v>0</v>
      </c>
      <c r="AJ56" s="42">
        <f t="shared" si="58"/>
        <v>776.12868959376647</v>
      </c>
      <c r="AK56" s="42">
        <f t="shared" si="62"/>
        <v>-16383.327958760688</v>
      </c>
    </row>
    <row r="57" spans="1:37" ht="15" x14ac:dyDescent="0.2">
      <c r="I57" s="2">
        <f t="shared" si="40"/>
        <v>20</v>
      </c>
      <c r="J57" s="11">
        <f t="shared" si="32"/>
        <v>15098.198375917063</v>
      </c>
      <c r="K57" s="11">
        <f t="shared" si="41"/>
        <v>150.98198375917065</v>
      </c>
      <c r="L57" s="24">
        <f t="shared" si="49"/>
        <v>1660.8168058330366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(Interventions)'!$B$8:$AV$128, 7)</f>
        <v>75.777624527890794</v>
      </c>
      <c r="S57" s="46">
        <f>VLOOKUP(I57, '[1]Lapse Rates'!$A$4:$F$24, 3)</f>
        <v>0</v>
      </c>
      <c r="T57" s="33">
        <f t="shared" si="59"/>
        <v>0.52906249890793289</v>
      </c>
      <c r="U57" s="33">
        <f t="shared" si="50"/>
        <v>4.0091099394032971E-2</v>
      </c>
      <c r="V57" s="39">
        <f t="shared" si="45"/>
        <v>0</v>
      </c>
      <c r="W57" s="32">
        <f t="shared" si="51"/>
        <v>0.4889713995138999</v>
      </c>
      <c r="X57" s="31"/>
      <c r="Y57" s="5">
        <f t="shared" si="56"/>
        <v>0</v>
      </c>
      <c r="Z57" s="5">
        <f t="shared" si="56"/>
        <v>3.1861677965482551</v>
      </c>
      <c r="AA57" s="5">
        <f t="shared" si="52"/>
        <v>0</v>
      </c>
      <c r="AB57" s="5">
        <f t="shared" si="35"/>
        <v>2.9447275695785642</v>
      </c>
      <c r="AC57" s="32"/>
      <c r="AD57" s="5">
        <f t="shared" si="57"/>
        <v>7382.5871900106567</v>
      </c>
      <c r="AE57" s="5">
        <f t="shared" si="37"/>
        <v>-73.825871900106577</v>
      </c>
      <c r="AF57" s="5">
        <f t="shared" si="37"/>
        <v>-812.09191788438488</v>
      </c>
      <c r="AG57" s="5">
        <f t="shared" si="60"/>
        <v>-24144.022696969081</v>
      </c>
      <c r="AH57" s="5">
        <f t="shared" si="61"/>
        <v>-17647.353296742916</v>
      </c>
      <c r="AI57" s="42">
        <f t="shared" si="55"/>
        <v>0</v>
      </c>
      <c r="AJ57" s="42">
        <f t="shared" si="58"/>
        <v>717.30204836748635</v>
      </c>
      <c r="AK57" s="42">
        <f t="shared" si="62"/>
        <v>-16930.051248375428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255814.53607716499</v>
      </c>
      <c r="AE60" s="21">
        <f t="shared" ref="AE60:AK60" si="63">SUM(AE37:AE57)</f>
        <v>-8297.3422007128192</v>
      </c>
      <c r="AF60" s="21">
        <f t="shared" si="63"/>
        <v>-26952.678216479635</v>
      </c>
      <c r="AG60" s="21">
        <f t="shared" si="63"/>
        <v>-272458.59562413208</v>
      </c>
      <c r="AH60" s="21">
        <f t="shared" si="63"/>
        <v>-51894.079964159537</v>
      </c>
      <c r="AI60" s="21">
        <f t="shared" si="63"/>
        <v>0</v>
      </c>
      <c r="AJ60" s="21">
        <f t="shared" si="63"/>
        <v>23402.47780871838</v>
      </c>
      <c r="AK60" s="21">
        <f t="shared" si="63"/>
        <v>-28491.602155441135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128035.24563028871</v>
      </c>
      <c r="AE62" s="21">
        <f t="shared" ref="AE62:AK62" si="64">AE37+NPV($D$6,AE38:AE57)</f>
        <v>-7032.8693596863486</v>
      </c>
      <c r="AF62" s="21">
        <f t="shared" si="64"/>
        <v>-13043.351470276713</v>
      </c>
      <c r="AG62" s="21">
        <f t="shared" si="64"/>
        <v>-91165.719542219042</v>
      </c>
      <c r="AH62" s="21">
        <f t="shared" si="64"/>
        <v>16793.305258106557</v>
      </c>
      <c r="AI62" s="21">
        <f t="shared" si="64"/>
        <v>0</v>
      </c>
      <c r="AJ62" s="21">
        <f t="shared" si="64"/>
        <v>10986.175074562367</v>
      </c>
      <c r="AK62" s="21">
        <f t="shared" si="64"/>
        <v>27779.480332668936</v>
      </c>
    </row>
    <row r="64" spans="1:37" x14ac:dyDescent="0.15">
      <c r="AC64" s="22" t="str">
        <f>"Present Value at "&amp;TEXT($D$7,"0.00%")&amp;":"</f>
        <v>Present Value at 5.64%:</v>
      </c>
      <c r="AD64" s="21">
        <f>AD37+NPV($D$7,AD38:AD57)</f>
        <v>164992.12846180241</v>
      </c>
      <c r="AE64" s="21">
        <f t="shared" ref="AE64:AK64" si="65">AE37+NPV($D$7,AE38:AE57)</f>
        <v>-7397.0818329364829</v>
      </c>
      <c r="AF64" s="21">
        <f t="shared" si="65"/>
        <v>-17049.724822958902</v>
      </c>
      <c r="AG64" s="21">
        <f t="shared" si="65"/>
        <v>-138623.52229579154</v>
      </c>
      <c r="AH64" s="21">
        <f t="shared" si="65"/>
        <v>1921.7995101154911</v>
      </c>
      <c r="AI64" s="21">
        <f t="shared" si="65"/>
        <v>0</v>
      </c>
      <c r="AJ64" s="21">
        <f t="shared" si="65"/>
        <v>14577.414144282613</v>
      </c>
      <c r="AK64" s="21">
        <f t="shared" si="65"/>
        <v>16499.2136543981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14852.410180877117</v>
      </c>
    </row>
    <row r="69" spans="1:39" x14ac:dyDescent="0.15">
      <c r="G69" s="49" t="s">
        <v>111</v>
      </c>
      <c r="I69" s="1">
        <v>0</v>
      </c>
      <c r="J69" s="11">
        <f>H$68</f>
        <v>14852.410180877117</v>
      </c>
      <c r="K69" s="11">
        <f>J69*$C$10</f>
        <v>5940.9640723508473</v>
      </c>
      <c r="L69" s="24">
        <f>$C$78</f>
        <v>2079.363747270294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14852.410180877117</v>
      </c>
      <c r="AE69" s="5">
        <f>-$W69*K69</f>
        <v>-5940.9640723508473</v>
      </c>
      <c r="AF69" s="5">
        <f>-$W69*L69</f>
        <v>-2079.363747270294</v>
      </c>
      <c r="AG69" s="5"/>
      <c r="AH69" s="5">
        <f>SUM(AD69:AG69)</f>
        <v>6832.0823612559761</v>
      </c>
      <c r="AI69" s="42">
        <f>Y69-AA69</f>
        <v>0</v>
      </c>
      <c r="AJ69" s="42"/>
      <c r="AK69" s="42">
        <f>SUM(AH69:AJ69)</f>
        <v>6832.0823612559761</v>
      </c>
      <c r="AL69" s="6" t="s">
        <v>39</v>
      </c>
      <c r="AM69" s="36">
        <f>AK96</f>
        <v>16269.847131595132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14852.410180877117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(Interventions)'!$B$8:$AV$128, 10)</f>
        <v>8.7673935978621174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8.7673935978621175E-3</v>
      </c>
      <c r="V70" s="39">
        <f>MIN(S70*T70,T70-U70)</f>
        <v>3.4608985999999998E-3</v>
      </c>
      <c r="W70" s="32">
        <f>T70-SUM(U70:V70)</f>
        <v>0.98777170780213785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5.9486476781797366</v>
      </c>
      <c r="AC70" s="32"/>
      <c r="AD70" s="5">
        <f t="shared" ref="AD70:AD72" si="74">$W70*J70</f>
        <v>14670.790569342849</v>
      </c>
      <c r="AE70" s="5">
        <f t="shared" ref="AE70:AF89" si="75">-$W70*K70</f>
        <v>0</v>
      </c>
      <c r="AF70" s="5">
        <f t="shared" si="75"/>
        <v>0</v>
      </c>
      <c r="AG70" s="5">
        <f>-U70*M70</f>
        <v>-5279.9786790469052</v>
      </c>
      <c r="AH70" s="5">
        <f t="shared" ref="AH70:AH78" si="76">SUM(AD70:AG70)</f>
        <v>9390.8118902959432</v>
      </c>
      <c r="AI70" s="42">
        <f>-M70*$W69*(N70-N69)/1000</f>
        <v>0</v>
      </c>
      <c r="AJ70" s="42">
        <f>$D$6*SUM(Y70:Z70,AD70:AE70)</f>
        <v>1439.7953415015336</v>
      </c>
      <c r="AK70" s="42">
        <f t="shared" ref="AK70" si="77">SUM(AH70:AJ70)</f>
        <v>10830.607231797476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14852.410180877117</v>
      </c>
      <c r="K71" s="11">
        <f t="shared" ref="K71:K89" si="79">J71*$C$11</f>
        <v>148.52410180877118</v>
      </c>
      <c r="L71" s="24">
        <f>$C$79</f>
        <v>1633.7914418439802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(Interventions)'!$B$8:$AV$128, 10)</f>
        <v>9.6742242305795489</v>
      </c>
      <c r="S71" s="46">
        <f>VLOOKUP(I71, '[1]Lapse Rates'!$A$4:$F$24, 3)</f>
        <v>3.2267923000000001E-3</v>
      </c>
      <c r="T71" s="33">
        <f t="shared" ref="T71:T73" si="80">W70</f>
        <v>0.98777170780213785</v>
      </c>
      <c r="U71" s="33">
        <f>T71*R71/1000</f>
        <v>9.5559249899003842E-3</v>
      </c>
      <c r="V71" s="39">
        <f t="shared" ref="V71:V89" si="81">MIN(S71*T71,T71-U71)</f>
        <v>3.1873341408937884E-3</v>
      </c>
      <c r="W71" s="32">
        <f>T71-SUM(U71:V71)</f>
        <v>0.97502844867134364</v>
      </c>
      <c r="X71" s="32"/>
      <c r="Y71" s="5">
        <f t="shared" ref="Y71:Z86" si="82">AA70</f>
        <v>0</v>
      </c>
      <c r="Z71" s="5">
        <f t="shared" si="82"/>
        <v>5.9486476781797366</v>
      </c>
      <c r="AA71" s="5">
        <f>O71*W71</f>
        <v>0</v>
      </c>
      <c r="AB71" s="5">
        <f t="shared" si="73"/>
        <v>5.8719040761489456</v>
      </c>
      <c r="AC71" s="32"/>
      <c r="AD71" s="5">
        <f t="shared" si="74"/>
        <v>14481.522457691086</v>
      </c>
      <c r="AE71" s="5">
        <f t="shared" si="75"/>
        <v>-144.81522457691088</v>
      </c>
      <c r="AF71" s="5">
        <f t="shared" si="75"/>
        <v>-1592.9931349936537</v>
      </c>
      <c r="AG71" s="5">
        <f t="shared" ref="AG71:AG74" si="83">-U71*M71</f>
        <v>-5754.8551507427183</v>
      </c>
      <c r="AH71" s="5">
        <f t="shared" si="76"/>
        <v>6988.8589473778029</v>
      </c>
      <c r="AI71" s="42">
        <f>-M71*($W70*N71-$W69*N70)/1000</f>
        <v>0</v>
      </c>
      <c r="AJ71" s="42">
        <f t="shared" ref="AJ71:AJ72" si="84">$D$6*SUM(Y71:Z71,AD71:AE71)</f>
        <v>1407.0145419057301</v>
      </c>
      <c r="AK71" s="42">
        <f>SUM(AH71:AJ71)</f>
        <v>8395.8734892835328</v>
      </c>
      <c r="AL71" s="48" t="s">
        <v>59</v>
      </c>
      <c r="AM71" s="54">
        <f>AK96/AD96</f>
        <v>0.10000000536054897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14852.410180877117</v>
      </c>
      <c r="K72" s="11">
        <f t="shared" si="79"/>
        <v>148.52410180877118</v>
      </c>
      <c r="L72" s="24">
        <f t="shared" ref="L72:L89" si="85">$C$79</f>
        <v>1633.7914418439802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(Interventions)'!$B$8:$AV$128, 10)</f>
        <v>10.648252949877405</v>
      </c>
      <c r="S72" s="46">
        <f>VLOOKUP(I72, '[1]Lapse Rates'!$A$4:$F$24, 3)</f>
        <v>2.9657235000000001E-3</v>
      </c>
      <c r="T72" s="33">
        <f t="shared" si="80"/>
        <v>0.97502844867134364</v>
      </c>
      <c r="U72" s="33">
        <f t="shared" ref="U72:U89" si="86">T72*R72/1000</f>
        <v>1.0382349554779024E-2</v>
      </c>
      <c r="V72" s="39">
        <f t="shared" si="81"/>
        <v>2.8916647833931476E-3</v>
      </c>
      <c r="W72" s="32">
        <f t="shared" ref="W72:W89" si="87">T72-SUM(U72:V72)</f>
        <v>0.96175443433317143</v>
      </c>
      <c r="X72" s="32"/>
      <c r="Y72" s="5">
        <f t="shared" si="82"/>
        <v>0</v>
      </c>
      <c r="Z72" s="5">
        <f t="shared" si="82"/>
        <v>5.8719040761489456</v>
      </c>
      <c r="AA72" s="5">
        <f t="shared" ref="AA72:AA89" si="88">O72*W72</f>
        <v>0</v>
      </c>
      <c r="AB72" s="5">
        <f t="shared" si="73"/>
        <v>5.7919641123403149</v>
      </c>
      <c r="AC72" s="32"/>
      <c r="AD72" s="5">
        <f t="shared" si="74"/>
        <v>14284.371351993708</v>
      </c>
      <c r="AE72" s="5">
        <f t="shared" si="75"/>
        <v>-142.8437135199371</v>
      </c>
      <c r="AF72" s="5">
        <f>-$W72*L72</f>
        <v>-1571.3061639690338</v>
      </c>
      <c r="AG72" s="5">
        <f t="shared" si="83"/>
        <v>-6252.5519900250165</v>
      </c>
      <c r="AH72" s="5">
        <f t="shared" si="76"/>
        <v>6317.6694844797221</v>
      </c>
      <c r="AI72" s="42">
        <f>-M72*($W71*N72-$W70*N71)/1000</f>
        <v>0</v>
      </c>
      <c r="AJ72" s="42">
        <f t="shared" si="84"/>
        <v>1387.8598951241474</v>
      </c>
      <c r="AK72" s="42">
        <f t="shared" ref="AK72:AK79" si="89">SUM(AH72:AJ72)</f>
        <v>7705.5293796038695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14852.410180877117</v>
      </c>
      <c r="K73" s="11">
        <f t="shared" si="79"/>
        <v>148.52410180877118</v>
      </c>
      <c r="L73" s="24">
        <f t="shared" si="85"/>
        <v>1633.7914418439802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(Interventions)'!$B$8:$AV$128, 10)</f>
        <v>11.690475891150278</v>
      </c>
      <c r="S73" s="46">
        <f>VLOOKUP(I73, '[1]Lapse Rates'!$A$4:$F$24, 3)</f>
        <v>2.7812204999999998E-3</v>
      </c>
      <c r="T73" s="33">
        <f t="shared" si="80"/>
        <v>0.96175443433317143</v>
      </c>
      <c r="U73" s="33">
        <f t="shared" si="86"/>
        <v>1.1243367027778813E-2</v>
      </c>
      <c r="V73" s="39">
        <f t="shared" si="81"/>
        <v>2.6748511487333202E-3</v>
      </c>
      <c r="W73" s="32">
        <f t="shared" si="87"/>
        <v>0.94783621615665925</v>
      </c>
      <c r="X73" s="32"/>
      <c r="Y73" s="5">
        <f>AA72</f>
        <v>0</v>
      </c>
      <c r="Z73" s="5">
        <f t="shared" si="82"/>
        <v>5.7919641123403149</v>
      </c>
      <c r="AA73" s="5">
        <f t="shared" si="88"/>
        <v>0</v>
      </c>
      <c r="AB73" s="5">
        <f t="shared" si="73"/>
        <v>5.7081445661980874</v>
      </c>
      <c r="AC73" s="32"/>
      <c r="AD73" s="5">
        <f>$W73*J73</f>
        <v>14077.652266649209</v>
      </c>
      <c r="AE73" s="5">
        <f t="shared" si="75"/>
        <v>-140.7765226664921</v>
      </c>
      <c r="AF73" s="5">
        <f t="shared" si="75"/>
        <v>-1548.5666982265309</v>
      </c>
      <c r="AG73" s="5">
        <f t="shared" si="83"/>
        <v>-6771.081681772207</v>
      </c>
      <c r="AH73" s="5">
        <f t="shared" si="76"/>
        <v>5617.2273639839796</v>
      </c>
      <c r="AI73" s="42">
        <f t="shared" ref="AI73:AI89" si="91">-M73*($W72*N73-$W71*N72)/1000</f>
        <v>0</v>
      </c>
      <c r="AJ73" s="42">
        <f>$D$6*SUM(Y73:Z73,AD73:AE73)</f>
        <v>1367.7757021641253</v>
      </c>
      <c r="AK73" s="42">
        <f t="shared" si="89"/>
        <v>6985.0030661481051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14852.410180877117</v>
      </c>
      <c r="K74" s="11">
        <f t="shared" si="79"/>
        <v>148.52410180877118</v>
      </c>
      <c r="L74" s="24">
        <f t="shared" si="85"/>
        <v>1633.7914418439802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(Interventions)'!$B$8:$AV$128, 10)</f>
        <v>12.867150571360561</v>
      </c>
      <c r="S74" s="46">
        <f>VLOOKUP(I74, '[1]Lapse Rates'!$A$4:$F$24, 3)</f>
        <v>2.4845683E-3</v>
      </c>
      <c r="T74" s="33">
        <f>W73</f>
        <v>0.94783621615665925</v>
      </c>
      <c r="U74" s="33">
        <f t="shared" si="86"/>
        <v>1.219595131027639E-2</v>
      </c>
      <c r="V74" s="39">
        <f t="shared" si="81"/>
        <v>2.3549638162547832E-3</v>
      </c>
      <c r="W74" s="32">
        <f t="shared" si="87"/>
        <v>0.93328530103012808</v>
      </c>
      <c r="X74" s="32"/>
      <c r="Y74" s="5">
        <f t="shared" ref="Y74:Z89" si="92">AA73</f>
        <v>0</v>
      </c>
      <c r="Z74" s="5">
        <f t="shared" si="82"/>
        <v>5.7081445661980874</v>
      </c>
      <c r="AA74" s="5">
        <f t="shared" si="88"/>
        <v>0</v>
      </c>
      <c r="AB74" s="5">
        <f t="shared" si="73"/>
        <v>5.6205147355407297</v>
      </c>
      <c r="AC74" s="32"/>
      <c r="AD74" s="5">
        <f t="shared" ref="AD74:AD88" si="93">$W74*J74</f>
        <v>13861.536106682839</v>
      </c>
      <c r="AE74" s="5">
        <f t="shared" si="75"/>
        <v>-138.6153610668284</v>
      </c>
      <c r="AF74" s="5">
        <f t="shared" si="75"/>
        <v>-1524.7935376218061</v>
      </c>
      <c r="AG74" s="5">
        <f t="shared" si="83"/>
        <v>-7344.7555616364398</v>
      </c>
      <c r="AH74" s="5">
        <f t="shared" si="76"/>
        <v>4853.3716463577648</v>
      </c>
      <c r="AI74" s="42">
        <f t="shared" si="91"/>
        <v>0</v>
      </c>
      <c r="AJ74" s="42">
        <f t="shared" ref="AJ74:AJ89" si="94">$D$6*SUM(Y74:Z74,AD74:AE74)</f>
        <v>1346.7784941268749</v>
      </c>
      <c r="AK74" s="42">
        <f t="shared" si="89"/>
        <v>6200.1501404846395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14852.410180877117</v>
      </c>
      <c r="K75" s="11">
        <f t="shared" si="79"/>
        <v>148.52410180877118</v>
      </c>
      <c r="L75" s="24">
        <f t="shared" si="85"/>
        <v>1633.7914418439802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(Interventions)'!$B$8:$AV$128, 10)</f>
        <v>14.348875058519162</v>
      </c>
      <c r="S75" s="46">
        <f>VLOOKUP(I75, '[1]Lapse Rates'!$A$4:$F$24, 3)</f>
        <v>2.4510465999999999E-3</v>
      </c>
      <c r="T75" s="33">
        <f t="shared" ref="T75:T89" si="95">W74</f>
        <v>0.93328530103012808</v>
      </c>
      <c r="U75" s="33">
        <f t="shared" si="86"/>
        <v>1.3391594178433752E-2</v>
      </c>
      <c r="V75" s="39">
        <f t="shared" si="81"/>
        <v>2.2875257639198717E-3</v>
      </c>
      <c r="W75" s="32">
        <f t="shared" si="87"/>
        <v>0.91760618108777448</v>
      </c>
      <c r="X75" s="32"/>
      <c r="Y75" s="5">
        <f t="shared" si="92"/>
        <v>0</v>
      </c>
      <c r="Z75" s="5">
        <f t="shared" si="82"/>
        <v>5.6205147355407297</v>
      </c>
      <c r="AA75" s="5">
        <f t="shared" si="88"/>
        <v>0</v>
      </c>
      <c r="AB75" s="5">
        <f t="shared" si="73"/>
        <v>5.5260905283030937</v>
      </c>
      <c r="AC75" s="32"/>
      <c r="AD75" s="5">
        <f t="shared" si="93"/>
        <v>13628.663386023834</v>
      </c>
      <c r="AE75" s="5">
        <f t="shared" si="75"/>
        <v>-136.28663386023834</v>
      </c>
      <c r="AF75" s="5">
        <f t="shared" si="75"/>
        <v>-1499.1771256443435</v>
      </c>
      <c r="AG75" s="5">
        <f>-U75*M75</f>
        <v>-8064.8063704839797</v>
      </c>
      <c r="AH75" s="5">
        <f t="shared" si="76"/>
        <v>3928.3932560352741</v>
      </c>
      <c r="AI75" s="42">
        <f t="shared" si="91"/>
        <v>0</v>
      </c>
      <c r="AJ75" s="42">
        <f t="shared" si="94"/>
        <v>1324.1535318828055</v>
      </c>
      <c r="AK75" s="42">
        <f t="shared" si="89"/>
        <v>5252.5467879180796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14852.410180877117</v>
      </c>
      <c r="K76" s="11">
        <f t="shared" si="79"/>
        <v>148.52410180877118</v>
      </c>
      <c r="L76" s="24">
        <f t="shared" si="85"/>
        <v>1633.7914418439802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(Interventions)'!$B$8:$AV$128, 10)</f>
        <v>15.893112072712274</v>
      </c>
      <c r="S76" s="46">
        <f>VLOOKUP(I76, '[1]Lapse Rates'!$A$4:$F$24, 3)</f>
        <v>2.2232648999999998E-3</v>
      </c>
      <c r="T76" s="33">
        <f t="shared" si="95"/>
        <v>0.91760618108777448</v>
      </c>
      <c r="U76" s="33">
        <f t="shared" si="86"/>
        <v>1.4583617874641514E-2</v>
      </c>
      <c r="V76" s="39">
        <f t="shared" si="81"/>
        <v>2.0400816144354925E-3</v>
      </c>
      <c r="W76" s="32">
        <f t="shared" si="87"/>
        <v>0.90098248159869743</v>
      </c>
      <c r="X76" s="32"/>
      <c r="Y76" s="5">
        <f t="shared" si="92"/>
        <v>0</v>
      </c>
      <c r="Z76" s="5">
        <f t="shared" si="82"/>
        <v>5.5260905283030937</v>
      </c>
      <c r="AA76" s="5">
        <f t="shared" si="88"/>
        <v>0</v>
      </c>
      <c r="AB76" s="5">
        <f t="shared" si="73"/>
        <v>5.4259777891070193</v>
      </c>
      <c r="AC76" s="32"/>
      <c r="AD76" s="5">
        <f t="shared" si="93"/>
        <v>13381.761382488423</v>
      </c>
      <c r="AE76" s="5">
        <f t="shared" si="75"/>
        <v>-133.81761382488423</v>
      </c>
      <c r="AF76" s="5">
        <f t="shared" si="75"/>
        <v>-1472.0174676873032</v>
      </c>
      <c r="AG76" s="5">
        <f t="shared" ref="AG76:AG89" si="96">-U76*M76</f>
        <v>-8782.6776090274834</v>
      </c>
      <c r="AH76" s="5">
        <f t="shared" si="76"/>
        <v>2993.2486919487528</v>
      </c>
      <c r="AI76" s="42">
        <f t="shared" si="91"/>
        <v>0</v>
      </c>
      <c r="AJ76" s="42">
        <f t="shared" si="94"/>
        <v>1300.1653931867197</v>
      </c>
      <c r="AK76" s="42">
        <f t="shared" si="89"/>
        <v>4293.4140851354723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14852.410180877117</v>
      </c>
      <c r="K77" s="11">
        <f t="shared" si="79"/>
        <v>148.52410180877118</v>
      </c>
      <c r="L77" s="24">
        <f t="shared" si="85"/>
        <v>1633.7914418439802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(Interventions)'!$B$8:$AV$128, 10)</f>
        <v>17.678333754771018</v>
      </c>
      <c r="S77" s="46">
        <f>VLOOKUP(I77, '[1]Lapse Rates'!$A$4:$F$24, 3)</f>
        <v>2.1873403E-3</v>
      </c>
      <c r="T77" s="33">
        <f t="shared" si="95"/>
        <v>0.90098248159869743</v>
      </c>
      <c r="U77" s="33">
        <f t="shared" si="86"/>
        <v>1.5927869016903611E-2</v>
      </c>
      <c r="V77" s="39">
        <f t="shared" si="81"/>
        <v>1.9707552915948392E-3</v>
      </c>
      <c r="W77" s="32">
        <f t="shared" si="87"/>
        <v>0.883083857290199</v>
      </c>
      <c r="X77" s="32"/>
      <c r="Y77" s="5">
        <f t="shared" si="92"/>
        <v>0</v>
      </c>
      <c r="Z77" s="5">
        <f t="shared" si="82"/>
        <v>5.4259777891070193</v>
      </c>
      <c r="AA77" s="5">
        <f t="shared" si="88"/>
        <v>0</v>
      </c>
      <c r="AB77" s="5">
        <f t="shared" si="73"/>
        <v>5.3181870829201925</v>
      </c>
      <c r="AC77" s="32"/>
      <c r="AD77" s="5">
        <f t="shared" si="93"/>
        <v>13115.923672585188</v>
      </c>
      <c r="AE77" s="5">
        <f t="shared" si="75"/>
        <v>-131.15923672585188</v>
      </c>
      <c r="AF77" s="5">
        <f t="shared" si="75"/>
        <v>-1442.7748484712979</v>
      </c>
      <c r="AG77" s="5">
        <f t="shared" si="96"/>
        <v>-9592.2246301808445</v>
      </c>
      <c r="AH77" s="5">
        <f t="shared" si="76"/>
        <v>1949.7649572071932</v>
      </c>
      <c r="AI77" s="42">
        <f t="shared" si="91"/>
        <v>0</v>
      </c>
      <c r="AJ77" s="42">
        <f t="shared" si="94"/>
        <v>1274.3376795789122</v>
      </c>
      <c r="AK77" s="42">
        <f t="shared" si="89"/>
        <v>3224.1026367861054</v>
      </c>
    </row>
    <row r="78" spans="1:39" ht="15" x14ac:dyDescent="0.2">
      <c r="A78" s="12"/>
      <c r="B78" s="13">
        <v>1</v>
      </c>
      <c r="C78" s="10">
        <f>$H$68*0.14+$B$81</f>
        <v>2079.363747270294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14852.410180877117</v>
      </c>
      <c r="K78" s="11">
        <f t="shared" si="79"/>
        <v>148.52410180877118</v>
      </c>
      <c r="L78" s="24">
        <f t="shared" si="85"/>
        <v>1633.7914418439802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(Interventions)'!$B$8:$AV$128, 10)</f>
        <v>19.743411072024241</v>
      </c>
      <c r="S78" s="46">
        <f>VLOOKUP(I78, '[1]Lapse Rates'!$A$4:$F$24, 3)</f>
        <v>1.9768835000000002E-3</v>
      </c>
      <c r="T78" s="33">
        <f t="shared" si="95"/>
        <v>0.883083857290199</v>
      </c>
      <c r="U78" s="33">
        <f t="shared" si="86"/>
        <v>1.7435087605549189E-2</v>
      </c>
      <c r="V78" s="39">
        <f t="shared" si="81"/>
        <v>1.7457539065933493E-3</v>
      </c>
      <c r="W78" s="32">
        <f t="shared" si="87"/>
        <v>0.8639030157780565</v>
      </c>
      <c r="X78" s="32"/>
      <c r="Y78" s="5">
        <f t="shared" si="92"/>
        <v>0</v>
      </c>
      <c r="Z78" s="5">
        <f t="shared" si="82"/>
        <v>5.3181870829201925</v>
      </c>
      <c r="AA78" s="5">
        <f t="shared" si="88"/>
        <v>0</v>
      </c>
      <c r="AB78" s="5">
        <f t="shared" si="73"/>
        <v>5.2026744928900319</v>
      </c>
      <c r="AC78" s="32"/>
      <c r="AD78" s="5">
        <f t="shared" si="93"/>
        <v>12831.041946832451</v>
      </c>
      <c r="AE78" s="5">
        <f t="shared" si="75"/>
        <v>-128.31041946832451</v>
      </c>
      <c r="AF78" s="5">
        <f t="shared" si="75"/>
        <v>-1411.4373537613938</v>
      </c>
      <c r="AG78" s="5">
        <f t="shared" si="96"/>
        <v>-10499.915373602282</v>
      </c>
      <c r="AH78" s="5">
        <f t="shared" si="76"/>
        <v>791.37880000045152</v>
      </c>
      <c r="AI78" s="42">
        <f t="shared" si="91"/>
        <v>0</v>
      </c>
      <c r="AJ78" s="42">
        <f t="shared" si="94"/>
        <v>1246.6596769872554</v>
      </c>
      <c r="AK78" s="42">
        <f t="shared" si="89"/>
        <v>2038.0384769877069</v>
      </c>
    </row>
    <row r="79" spans="1:39" ht="15" x14ac:dyDescent="0.2">
      <c r="A79" s="12"/>
      <c r="B79" s="70" t="s">
        <v>49</v>
      </c>
      <c r="C79" s="10">
        <f>$H$68*0.11+$B$81</f>
        <v>1633.7914418439802</v>
      </c>
      <c r="D79" s="1"/>
      <c r="E79" s="1"/>
      <c r="F79" s="1"/>
      <c r="I79" s="2">
        <f t="shared" si="78"/>
        <v>10</v>
      </c>
      <c r="J79" s="11">
        <f t="shared" si="68"/>
        <v>14852.410180877117</v>
      </c>
      <c r="K79" s="11">
        <f t="shared" si="79"/>
        <v>148.52410180877118</v>
      </c>
      <c r="L79" s="24">
        <f t="shared" si="85"/>
        <v>1633.7914418439802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(Interventions)'!$B$8:$AV$128, 10)</f>
        <v>22.20722871652978</v>
      </c>
      <c r="S79" s="46">
        <f>VLOOKUP(I79, '[1]Lapse Rates'!$A$4:$F$24, 3)</f>
        <v>1.6914747999999999E-3</v>
      </c>
      <c r="T79" s="33">
        <f t="shared" si="95"/>
        <v>0.8639030157780565</v>
      </c>
      <c r="U79" s="33">
        <f t="shared" si="86"/>
        <v>1.9184891860283139E-2</v>
      </c>
      <c r="V79" s="39">
        <f t="shared" si="81"/>
        <v>1.461270180832585E-3</v>
      </c>
      <c r="W79" s="32">
        <f t="shared" si="87"/>
        <v>0.84325685373694081</v>
      </c>
      <c r="X79" s="32"/>
      <c r="Y79" s="5">
        <f t="shared" si="92"/>
        <v>0</v>
      </c>
      <c r="Z79" s="5">
        <f t="shared" si="82"/>
        <v>5.2026744928900319</v>
      </c>
      <c r="AA79" s="5">
        <f t="shared" si="88"/>
        <v>0</v>
      </c>
      <c r="AB79" s="5">
        <f t="shared" si="73"/>
        <v>5.0783373176914415</v>
      </c>
      <c r="AC79" s="32"/>
      <c r="AD79" s="5">
        <f t="shared" si="93"/>
        <v>12524.396679536947</v>
      </c>
      <c r="AE79" s="5">
        <f t="shared" si="75"/>
        <v>-125.24396679536946</v>
      </c>
      <c r="AF79" s="5">
        <f t="shared" si="75"/>
        <v>-1377.7058309116949</v>
      </c>
      <c r="AG79" s="5">
        <f t="shared" si="96"/>
        <v>-11553.698240126454</v>
      </c>
      <c r="AH79" s="5">
        <f>SUM(AD79:AG79)</f>
        <v>-532.2513582965712</v>
      </c>
      <c r="AI79" s="42">
        <f t="shared" si="91"/>
        <v>0</v>
      </c>
      <c r="AJ79" s="42">
        <f t="shared" si="94"/>
        <v>1216.8672634877014</v>
      </c>
      <c r="AK79" s="42">
        <f t="shared" si="89"/>
        <v>684.6159051911302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14852.410180877117</v>
      </c>
      <c r="K80" s="11">
        <f t="shared" si="79"/>
        <v>148.52410180877118</v>
      </c>
      <c r="L80" s="24">
        <f t="shared" si="85"/>
        <v>1633.7914418439802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(Interventions)'!$B$8:$AV$128, 10)</f>
        <v>25.058032305732056</v>
      </c>
      <c r="S80" s="46">
        <f>VLOOKUP(I80, '[1]Lapse Rates'!$A$4:$F$24, 3)</f>
        <v>1.5867464999999999E-3</v>
      </c>
      <c r="T80" s="33">
        <f t="shared" si="95"/>
        <v>0.84325685373694081</v>
      </c>
      <c r="U80" s="33">
        <f t="shared" si="86"/>
        <v>2.1130357482970232E-2</v>
      </c>
      <c r="V80" s="39">
        <f t="shared" si="81"/>
        <v>1.3380348612681027E-3</v>
      </c>
      <c r="W80" s="32">
        <f t="shared" si="87"/>
        <v>0.82078846139270245</v>
      </c>
      <c r="X80" s="31"/>
      <c r="Y80" s="5">
        <f t="shared" si="92"/>
        <v>0</v>
      </c>
      <c r="Z80" s="5">
        <f t="shared" si="82"/>
        <v>5.0783373176914415</v>
      </c>
      <c r="AA80" s="5">
        <f t="shared" si="88"/>
        <v>0</v>
      </c>
      <c r="AB80" s="5">
        <f t="shared" si="73"/>
        <v>4.9430261431606581</v>
      </c>
      <c r="AC80" s="32"/>
      <c r="AD80" s="5">
        <f t="shared" si="93"/>
        <v>12190.686900335439</v>
      </c>
      <c r="AE80" s="5">
        <f t="shared" si="75"/>
        <v>-121.90686900335439</v>
      </c>
      <c r="AF80" s="5">
        <f t="shared" si="75"/>
        <v>-1340.9971637876854</v>
      </c>
      <c r="AG80" s="5">
        <f t="shared" si="96"/>
        <v>-12725.31405661168</v>
      </c>
      <c r="AH80" s="5">
        <f t="shared" ref="AH80:AH89" si="97">SUM(AD80:AG80)</f>
        <v>-1997.531189067282</v>
      </c>
      <c r="AI80" s="42">
        <f t="shared" si="91"/>
        <v>0</v>
      </c>
      <c r="AJ80" s="42">
        <f t="shared" si="94"/>
        <v>1184.4455059645429</v>
      </c>
      <c r="AK80" s="42">
        <f t="shared" ref="AK80:AK89" si="98">SUM(AH80:AJ80)</f>
        <v>-813.08568310273904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14852.410180877117</v>
      </c>
      <c r="K81" s="11">
        <f t="shared" si="79"/>
        <v>148.52410180877118</v>
      </c>
      <c r="L81" s="24">
        <f t="shared" si="85"/>
        <v>1633.7914418439802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(Interventions)'!$B$8:$AV$128, 10)</f>
        <v>28.34416868213653</v>
      </c>
      <c r="S81" s="46">
        <f>VLOOKUP(I81, '[1]Lapse Rates'!$A$4:$F$24, 3)</f>
        <v>1.4412507000000001E-3</v>
      </c>
      <c r="T81" s="33">
        <f t="shared" si="95"/>
        <v>0.82078846139270245</v>
      </c>
      <c r="U81" s="33">
        <f t="shared" si="86"/>
        <v>2.3264566602066064E-2</v>
      </c>
      <c r="V81" s="39">
        <f t="shared" si="81"/>
        <v>1.1829619445341555E-3</v>
      </c>
      <c r="W81" s="32">
        <f t="shared" si="87"/>
        <v>0.79634093284610219</v>
      </c>
      <c r="X81" s="31"/>
      <c r="Y81" s="5">
        <f t="shared" si="92"/>
        <v>0</v>
      </c>
      <c r="Z81" s="5">
        <f t="shared" si="82"/>
        <v>4.9430261431606581</v>
      </c>
      <c r="AA81" s="5">
        <f t="shared" si="88"/>
        <v>0</v>
      </c>
      <c r="AB81" s="5">
        <f t="shared" si="73"/>
        <v>4.7957960364697527</v>
      </c>
      <c r="AC81" s="32"/>
      <c r="AD81" s="5">
        <f t="shared" si="93"/>
        <v>11827.582178452629</v>
      </c>
      <c r="AE81" s="5">
        <f t="shared" si="75"/>
        <v>-118.2758217845263</v>
      </c>
      <c r="AF81" s="5">
        <f t="shared" si="75"/>
        <v>-1301.0550008740136</v>
      </c>
      <c r="AG81" s="5">
        <f t="shared" si="96"/>
        <v>-14010.596680195644</v>
      </c>
      <c r="AH81" s="5">
        <f t="shared" si="97"/>
        <v>-3602.3453244015545</v>
      </c>
      <c r="AI81" s="42">
        <f t="shared" si="91"/>
        <v>0</v>
      </c>
      <c r="AJ81" s="42">
        <f t="shared" si="94"/>
        <v>1149.1678644537851</v>
      </c>
      <c r="AK81" s="42">
        <f t="shared" si="98"/>
        <v>-2453.1774599477694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14852.410180877117</v>
      </c>
      <c r="K82" s="11">
        <f t="shared" si="79"/>
        <v>148.52410180877118</v>
      </c>
      <c r="L82" s="24">
        <f t="shared" si="85"/>
        <v>1633.7914418439802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(Interventions)'!$B$8:$AV$128, 10)</f>
        <v>32.153533143489767</v>
      </c>
      <c r="S82" s="46">
        <f>VLOOKUP(I82, '[1]Lapse Rates'!$A$4:$F$24, 3)</f>
        <v>1.3481251E-3</v>
      </c>
      <c r="T82" s="33">
        <f t="shared" si="95"/>
        <v>0.79634093284610219</v>
      </c>
      <c r="U82" s="33">
        <f t="shared" si="86"/>
        <v>2.5605174577784707E-2</v>
      </c>
      <c r="V82" s="39">
        <f t="shared" si="81"/>
        <v>1.0735671997272448E-3</v>
      </c>
      <c r="W82" s="32">
        <f t="shared" si="87"/>
        <v>0.76966219106859024</v>
      </c>
      <c r="X82" s="31"/>
      <c r="Y82" s="5">
        <f t="shared" si="92"/>
        <v>0</v>
      </c>
      <c r="Z82" s="5">
        <f t="shared" si="82"/>
        <v>4.7957960364697527</v>
      </c>
      <c r="AA82" s="5">
        <f t="shared" si="88"/>
        <v>0</v>
      </c>
      <c r="AB82" s="5">
        <f t="shared" si="73"/>
        <v>4.6351289166504603</v>
      </c>
      <c r="AC82" s="32"/>
      <c r="AD82" s="5">
        <f t="shared" si="93"/>
        <v>11431.338562463319</v>
      </c>
      <c r="AE82" s="5">
        <f t="shared" si="75"/>
        <v>-114.3133856246332</v>
      </c>
      <c r="AF82" s="5">
        <f t="shared" si="75"/>
        <v>-1257.467500878749</v>
      </c>
      <c r="AG82" s="5">
        <f t="shared" si="96"/>
        <v>-15420.178680804705</v>
      </c>
      <c r="AH82" s="5">
        <f t="shared" si="97"/>
        <v>-5360.6210048447683</v>
      </c>
      <c r="AI82" s="42">
        <f t="shared" si="91"/>
        <v>0</v>
      </c>
      <c r="AJ82" s="42">
        <f t="shared" si="94"/>
        <v>1110.6706374390528</v>
      </c>
      <c r="AK82" s="42">
        <f t="shared" si="98"/>
        <v>-4249.950367405716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14852.410180877117</v>
      </c>
      <c r="K83" s="11">
        <f t="shared" si="79"/>
        <v>148.52410180877118</v>
      </c>
      <c r="L83" s="24">
        <f t="shared" si="85"/>
        <v>1633.7914418439802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(Interventions)'!$B$8:$AV$128, 10)</f>
        <v>36.433207089018218</v>
      </c>
      <c r="S83" s="46">
        <f>VLOOKUP(I83, '[1]Lapse Rates'!$A$4:$F$24, 3)</f>
        <v>1.1365788999999999E-3</v>
      </c>
      <c r="T83" s="33">
        <f t="shared" si="95"/>
        <v>0.76966219106859024</v>
      </c>
      <c r="U83" s="33">
        <f t="shared" si="86"/>
        <v>2.8041261995789456E-2</v>
      </c>
      <c r="V83" s="39">
        <f t="shared" si="81"/>
        <v>8.7478180649632809E-4</v>
      </c>
      <c r="W83" s="32">
        <f t="shared" si="87"/>
        <v>0.7407461472663045</v>
      </c>
      <c r="X83" s="31"/>
      <c r="Y83" s="5">
        <f t="shared" si="92"/>
        <v>0</v>
      </c>
      <c r="Z83" s="5">
        <f t="shared" si="82"/>
        <v>4.6351289166504603</v>
      </c>
      <c r="AA83" s="5">
        <f t="shared" si="88"/>
        <v>0</v>
      </c>
      <c r="AB83" s="5">
        <f t="shared" si="73"/>
        <v>4.4609881152203927</v>
      </c>
      <c r="AC83" s="32"/>
      <c r="AD83" s="5">
        <f t="shared" si="93"/>
        <v>11001.865619103561</v>
      </c>
      <c r="AE83" s="5">
        <f t="shared" si="75"/>
        <v>-110.01865619103562</v>
      </c>
      <c r="AF83" s="5">
        <f t="shared" si="75"/>
        <v>-1210.224715982589</v>
      </c>
      <c r="AG83" s="5">
        <f t="shared" si="96"/>
        <v>-16887.261170462287</v>
      </c>
      <c r="AH83" s="5">
        <f t="shared" si="97"/>
        <v>-7205.6389235323513</v>
      </c>
      <c r="AI83" s="42">
        <f t="shared" si="91"/>
        <v>0</v>
      </c>
      <c r="AJ83" s="42">
        <f t="shared" si="94"/>
        <v>1068.9448932084422</v>
      </c>
      <c r="AK83" s="42">
        <f t="shared" si="98"/>
        <v>-6136.6940303239089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14852.410180877117</v>
      </c>
      <c r="K84" s="11">
        <f t="shared" si="79"/>
        <v>148.52410180877118</v>
      </c>
      <c r="L84" s="24">
        <f t="shared" si="85"/>
        <v>1633.7914418439802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(Interventions)'!$B$8:$AV$128, 10)</f>
        <v>41.218749644444713</v>
      </c>
      <c r="S84" s="46">
        <f>VLOOKUP(I84, '[1]Lapse Rates'!$A$4:$F$24, 3)</f>
        <v>1.0075606E-3</v>
      </c>
      <c r="T84" s="33">
        <f t="shared" si="95"/>
        <v>0.7407461472663045</v>
      </c>
      <c r="U84" s="33">
        <f t="shared" si="86"/>
        <v>3.053262999425678E-2</v>
      </c>
      <c r="V84" s="39">
        <f t="shared" si="81"/>
        <v>7.4634663258732611E-4</v>
      </c>
      <c r="W84" s="32">
        <f t="shared" si="87"/>
        <v>0.70946717063946041</v>
      </c>
      <c r="X84" s="31"/>
      <c r="Y84" s="5">
        <f t="shared" si="92"/>
        <v>0</v>
      </c>
      <c r="Z84" s="5">
        <f t="shared" si="82"/>
        <v>4.4609881152203927</v>
      </c>
      <c r="AA84" s="5">
        <f t="shared" si="88"/>
        <v>0</v>
      </c>
      <c r="AB84" s="5">
        <f t="shared" si="73"/>
        <v>4.272617047070316</v>
      </c>
      <c r="AC84" s="32"/>
      <c r="AD84" s="5">
        <f t="shared" si="93"/>
        <v>10537.297428203605</v>
      </c>
      <c r="AE84" s="5">
        <f t="shared" si="75"/>
        <v>-105.37297428203605</v>
      </c>
      <c r="AF84" s="5">
        <f t="shared" si="75"/>
        <v>-1159.1213916600132</v>
      </c>
      <c r="AG84" s="5">
        <f t="shared" si="96"/>
        <v>-18387.635228811265</v>
      </c>
      <c r="AH84" s="5">
        <f t="shared" si="97"/>
        <v>-9114.8321665497097</v>
      </c>
      <c r="AI84" s="42">
        <f t="shared" si="91"/>
        <v>0</v>
      </c>
      <c r="AJ84" s="42">
        <f t="shared" si="94"/>
        <v>1023.8094118638091</v>
      </c>
      <c r="AK84" s="42">
        <f t="shared" si="98"/>
        <v>-8091.0227546859005</v>
      </c>
    </row>
    <row r="85" spans="1:37" ht="15" x14ac:dyDescent="0.2">
      <c r="I85" s="2">
        <f t="shared" si="78"/>
        <v>16</v>
      </c>
      <c r="J85" s="11">
        <f t="shared" si="68"/>
        <v>14852.410180877117</v>
      </c>
      <c r="K85" s="11">
        <f t="shared" si="79"/>
        <v>148.52410180877118</v>
      </c>
      <c r="L85" s="24">
        <f t="shared" si="85"/>
        <v>1633.7914418439802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(Interventions)'!$B$8:$AV$128, 10)</f>
        <v>46.470586420084132</v>
      </c>
      <c r="S85" s="46">
        <f>VLOOKUP(I85, '[1]Lapse Rates'!$A$4:$F$24, 3)</f>
        <v>8.9731130000000002E-4</v>
      </c>
      <c r="T85" s="33">
        <f t="shared" si="95"/>
        <v>0.70946717063946041</v>
      </c>
      <c r="U85" s="33">
        <f t="shared" si="86"/>
        <v>3.2969355465413623E-2</v>
      </c>
      <c r="V85" s="39">
        <f t="shared" si="81"/>
        <v>6.366129091938161E-4</v>
      </c>
      <c r="W85" s="32">
        <f t="shared" si="87"/>
        <v>0.67586120226485291</v>
      </c>
      <c r="X85" s="31"/>
      <c r="Y85" s="5">
        <f t="shared" si="92"/>
        <v>0</v>
      </c>
      <c r="Z85" s="5">
        <f t="shared" si="82"/>
        <v>4.272617047070316</v>
      </c>
      <c r="AA85" s="5">
        <f t="shared" si="88"/>
        <v>0</v>
      </c>
      <c r="AB85" s="5">
        <f t="shared" si="73"/>
        <v>4.0702321597876008</v>
      </c>
      <c r="AC85" s="32"/>
      <c r="AD85" s="5">
        <f t="shared" si="93"/>
        <v>10038.167801378349</v>
      </c>
      <c r="AE85" s="5">
        <f t="shared" si="75"/>
        <v>-100.3816780137835</v>
      </c>
      <c r="AF85" s="5">
        <f t="shared" si="75"/>
        <v>-1104.2162481347</v>
      </c>
      <c r="AG85" s="5">
        <f t="shared" si="96"/>
        <v>-19855.101972580582</v>
      </c>
      <c r="AH85" s="5">
        <f t="shared" si="97"/>
        <v>-11021.532097350717</v>
      </c>
      <c r="AI85" s="42">
        <f t="shared" si="91"/>
        <v>0</v>
      </c>
      <c r="AJ85" s="42">
        <f t="shared" si="94"/>
        <v>975.3159624343815</v>
      </c>
      <c r="AK85" s="42">
        <f t="shared" si="98"/>
        <v>-10046.216134916336</v>
      </c>
    </row>
    <row r="86" spans="1:37" ht="15" x14ac:dyDescent="0.2">
      <c r="I86" s="2">
        <f t="shared" si="78"/>
        <v>17</v>
      </c>
      <c r="J86" s="11">
        <f t="shared" si="68"/>
        <v>14852.410180877117</v>
      </c>
      <c r="K86" s="11">
        <f t="shared" si="79"/>
        <v>148.52410180877118</v>
      </c>
      <c r="L86" s="24">
        <f t="shared" si="85"/>
        <v>1633.7914418439802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(Interventions)'!$B$8:$AV$128, 10)</f>
        <v>52.272907676714013</v>
      </c>
      <c r="S86" s="46">
        <f>VLOOKUP(I86, '[1]Lapse Rates'!$A$4:$F$24, 3)</f>
        <v>7.4594940000000001E-4</v>
      </c>
      <c r="T86" s="33">
        <f t="shared" si="95"/>
        <v>0.67586120226485291</v>
      </c>
      <c r="U86" s="33">
        <f t="shared" si="86"/>
        <v>3.5329230228263592E-2</v>
      </c>
      <c r="V86" s="39">
        <f t="shared" si="81"/>
        <v>5.0415825831274564E-4</v>
      </c>
      <c r="W86" s="32">
        <f t="shared" si="87"/>
        <v>0.64002781377827656</v>
      </c>
      <c r="X86" s="31"/>
      <c r="Y86" s="5">
        <f t="shared" si="92"/>
        <v>0</v>
      </c>
      <c r="Z86" s="5">
        <f t="shared" si="82"/>
        <v>4.0702321597876008</v>
      </c>
      <c r="AA86" s="5">
        <f t="shared" si="88"/>
        <v>0</v>
      </c>
      <c r="AB86" s="5">
        <f t="shared" si="73"/>
        <v>3.8544331026387773</v>
      </c>
      <c r="AC86" s="32"/>
      <c r="AD86" s="5">
        <f t="shared" si="93"/>
        <v>9505.9556174049994</v>
      </c>
      <c r="AE86" s="5">
        <f t="shared" si="75"/>
        <v>-95.059556174049987</v>
      </c>
      <c r="AF86" s="5">
        <f t="shared" si="75"/>
        <v>-1045.671964693061</v>
      </c>
      <c r="AG86" s="5">
        <f t="shared" si="96"/>
        <v>-21276.286991136956</v>
      </c>
      <c r="AH86" s="5">
        <f t="shared" si="97"/>
        <v>-12911.062894599068</v>
      </c>
      <c r="AI86" s="42">
        <f t="shared" si="91"/>
        <v>0</v>
      </c>
      <c r="AJ86" s="42">
        <f t="shared" si="94"/>
        <v>923.60819338163128</v>
      </c>
      <c r="AK86" s="42">
        <f t="shared" si="98"/>
        <v>-11987.454701217437</v>
      </c>
    </row>
    <row r="87" spans="1:37" ht="15" x14ac:dyDescent="0.2">
      <c r="I87" s="2">
        <f t="shared" si="78"/>
        <v>18</v>
      </c>
      <c r="J87" s="11">
        <f t="shared" si="68"/>
        <v>14852.410180877117</v>
      </c>
      <c r="K87" s="11">
        <f t="shared" si="79"/>
        <v>148.52410180877118</v>
      </c>
      <c r="L87" s="24">
        <f t="shared" si="85"/>
        <v>1633.7914418439802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(Interventions)'!$B$8:$AV$128, 10)</f>
        <v>58.827866814537515</v>
      </c>
      <c r="S87" s="46">
        <f>VLOOKUP(I87, '[1]Lapse Rates'!$A$4:$F$24, 3)</f>
        <v>5.9837330000000002E-4</v>
      </c>
      <c r="T87" s="33">
        <f t="shared" si="95"/>
        <v>0.64002781377827656</v>
      </c>
      <c r="U87" s="33">
        <f t="shared" si="86"/>
        <v>3.7651470986548072E-2</v>
      </c>
      <c r="V87" s="39">
        <f t="shared" si="81"/>
        <v>3.829755550222928E-4</v>
      </c>
      <c r="W87" s="32">
        <f t="shared" si="87"/>
        <v>0.60199336723670616</v>
      </c>
      <c r="X87" s="31"/>
      <c r="Y87" s="5">
        <f t="shared" si="92"/>
        <v>0</v>
      </c>
      <c r="Z87" s="5">
        <f t="shared" si="92"/>
        <v>3.8544331026387773</v>
      </c>
      <c r="AA87" s="5">
        <f t="shared" si="88"/>
        <v>0</v>
      </c>
      <c r="AB87" s="5">
        <f t="shared" si="73"/>
        <v>3.625378635575943</v>
      </c>
      <c r="AC87" s="32"/>
      <c r="AD87" s="5">
        <f t="shared" si="93"/>
        <v>8941.0524163669525</v>
      </c>
      <c r="AE87" s="5">
        <f t="shared" si="75"/>
        <v>-89.410524163669521</v>
      </c>
      <c r="AF87" s="5">
        <f t="shared" si="75"/>
        <v>-983.5316114381709</v>
      </c>
      <c r="AG87" s="5">
        <f t="shared" si="96"/>
        <v>-22674.807720757857</v>
      </c>
      <c r="AH87" s="5">
        <f t="shared" si="97"/>
        <v>-14806.697439992746</v>
      </c>
      <c r="AI87" s="42">
        <f t="shared" si="91"/>
        <v>0</v>
      </c>
      <c r="AJ87" s="42">
        <f t="shared" si="94"/>
        <v>868.72418951251097</v>
      </c>
      <c r="AK87" s="42">
        <f t="shared" si="98"/>
        <v>-13937.973250480234</v>
      </c>
    </row>
    <row r="88" spans="1:37" ht="15" x14ac:dyDescent="0.2">
      <c r="I88" s="2">
        <f t="shared" si="78"/>
        <v>19</v>
      </c>
      <c r="J88" s="11">
        <f t="shared" si="68"/>
        <v>14852.410180877117</v>
      </c>
      <c r="K88" s="11">
        <f t="shared" si="79"/>
        <v>148.52410180877118</v>
      </c>
      <c r="L88" s="24">
        <f t="shared" si="85"/>
        <v>1633.7914418439802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(Interventions)'!$B$8:$AV$128, 10)</f>
        <v>66.224278423654752</v>
      </c>
      <c r="S88" s="46">
        <f>VLOOKUP(I88, '[1]Lapse Rates'!$A$4:$F$24, 3)</f>
        <v>4.66450453E-2</v>
      </c>
      <c r="T88" s="33">
        <f t="shared" si="95"/>
        <v>0.60199336723670616</v>
      </c>
      <c r="U88" s="33">
        <f t="shared" si="86"/>
        <v>3.9866576361077072E-2</v>
      </c>
      <c r="V88" s="39">
        <f t="shared" si="81"/>
        <v>2.8080007885055696E-2</v>
      </c>
      <c r="W88" s="32">
        <f t="shared" si="87"/>
        <v>0.5340467829905734</v>
      </c>
      <c r="X88" s="31"/>
      <c r="Y88" s="5">
        <f t="shared" si="92"/>
        <v>0</v>
      </c>
      <c r="Z88" s="5">
        <f t="shared" si="92"/>
        <v>3.625378635575943</v>
      </c>
      <c r="AA88" s="5">
        <f t="shared" si="88"/>
        <v>0</v>
      </c>
      <c r="AB88" s="5">
        <f t="shared" si="73"/>
        <v>3.2161846007363004</v>
      </c>
      <c r="AC88" s="32"/>
      <c r="AD88" s="5">
        <f t="shared" si="93"/>
        <v>7931.8818767538651</v>
      </c>
      <c r="AE88" s="5">
        <f t="shared" si="75"/>
        <v>-79.318818767538644</v>
      </c>
      <c r="AF88" s="5">
        <f t="shared" si="75"/>
        <v>-872.52106359430809</v>
      </c>
      <c r="AG88" s="5">
        <f t="shared" si="96"/>
        <v>-24008.808415355084</v>
      </c>
      <c r="AH88" s="5">
        <f t="shared" si="97"/>
        <v>-17028.766420963068</v>
      </c>
      <c r="AI88" s="42">
        <f t="shared" si="91"/>
        <v>0</v>
      </c>
      <c r="AJ88" s="42">
        <f t="shared" si="94"/>
        <v>770.69208563260861</v>
      </c>
      <c r="AK88" s="42">
        <f t="shared" si="98"/>
        <v>-16258.074335330459</v>
      </c>
    </row>
    <row r="89" spans="1:37" ht="15" x14ac:dyDescent="0.2">
      <c r="I89" s="2">
        <f t="shared" si="78"/>
        <v>20</v>
      </c>
      <c r="J89" s="11">
        <f t="shared" si="68"/>
        <v>14852.410180877117</v>
      </c>
      <c r="K89" s="11">
        <f t="shared" si="79"/>
        <v>148.52410180877118</v>
      </c>
      <c r="L89" s="24">
        <f t="shared" si="85"/>
        <v>1633.7914418439802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(Interventions)'!$B$8:$AV$128, 10)</f>
        <v>74.599733991187819</v>
      </c>
      <c r="S89" s="46">
        <f>VLOOKUP(I89, '[1]Lapse Rates'!$A$4:$F$24, 3)</f>
        <v>0</v>
      </c>
      <c r="T89" s="33">
        <f t="shared" si="95"/>
        <v>0.5340467829905734</v>
      </c>
      <c r="U89" s="33">
        <f t="shared" si="86"/>
        <v>3.9839747949946387E-2</v>
      </c>
      <c r="V89" s="39">
        <f t="shared" si="81"/>
        <v>0</v>
      </c>
      <c r="W89" s="32">
        <f t="shared" si="87"/>
        <v>0.49420703504062702</v>
      </c>
      <c r="X89" s="31"/>
      <c r="Y89" s="5">
        <f t="shared" si="92"/>
        <v>0</v>
      </c>
      <c r="Z89" s="5">
        <f t="shared" si="92"/>
        <v>3.2161846007363004</v>
      </c>
      <c r="AA89" s="5">
        <f t="shared" si="88"/>
        <v>0</v>
      </c>
      <c r="AB89" s="5">
        <f t="shared" si="73"/>
        <v>2.9762580850548175</v>
      </c>
      <c r="AC89" s="32"/>
      <c r="AD89" s="5">
        <f>$W89*J89</f>
        <v>7340.1655986985033</v>
      </c>
      <c r="AE89" s="5">
        <f t="shared" si="75"/>
        <v>-73.401655986985034</v>
      </c>
      <c r="AF89" s="5">
        <f t="shared" si="75"/>
        <v>-807.43122434846453</v>
      </c>
      <c r="AG89" s="5">
        <f t="shared" si="96"/>
        <v>-23992.651568148263</v>
      </c>
      <c r="AH89" s="5">
        <f t="shared" si="97"/>
        <v>-17533.31884978521</v>
      </c>
      <c r="AI89" s="42">
        <f t="shared" si="91"/>
        <v>0</v>
      </c>
      <c r="AJ89" s="42">
        <f t="shared" si="94"/>
        <v>713.1850504893323</v>
      </c>
      <c r="AK89" s="42">
        <f t="shared" si="98"/>
        <v>-16820.133799295876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252456.06399986491</v>
      </c>
      <c r="AE92" s="21">
        <f t="shared" ref="AE92:AK92" si="99">SUM(AE69:AE89)</f>
        <v>-8170.2927048472975</v>
      </c>
      <c r="AF92" s="21">
        <f t="shared" si="99"/>
        <v>-26602.373793949104</v>
      </c>
      <c r="AG92" s="21">
        <f t="shared" si="99"/>
        <v>-269135.18777150864</v>
      </c>
      <c r="AH92" s="21">
        <f t="shared" si="99"/>
        <v>-51451.790270440186</v>
      </c>
      <c r="AI92" s="21">
        <f t="shared" si="99"/>
        <v>0</v>
      </c>
      <c r="AJ92" s="21">
        <f t="shared" si="99"/>
        <v>23099.9713143259</v>
      </c>
      <c r="AK92" s="21">
        <f t="shared" si="99"/>
        <v>-28351.818956114279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126198.36083865594</v>
      </c>
      <c r="AE94" s="21">
        <f t="shared" ref="AE94:AK94" si="100">AE69+NPV($D$6,AE70:AE89)</f>
        <v>-6920.8219891886956</v>
      </c>
      <c r="AF94" s="21">
        <f t="shared" si="100"/>
        <v>-12857.97448624603</v>
      </c>
      <c r="AG94" s="21">
        <f t="shared" si="100"/>
        <v>-89791.570011418356</v>
      </c>
      <c r="AH94" s="21">
        <f t="shared" si="100"/>
        <v>16627.994351802874</v>
      </c>
      <c r="AI94" s="21">
        <f t="shared" si="100"/>
        <v>0</v>
      </c>
      <c r="AJ94" s="21">
        <f t="shared" si="100"/>
        <v>10831.444146456726</v>
      </c>
      <c r="AK94" s="21">
        <f t="shared" si="100"/>
        <v>27459.438498259602</v>
      </c>
    </row>
    <row r="96" spans="1:37" x14ac:dyDescent="0.15">
      <c r="AC96" s="22" t="str">
        <f>"Present Value at "&amp;TEXT($D$7,"0.00%")&amp;":"</f>
        <v>Present Value at 5.64%:</v>
      </c>
      <c r="AD96" s="21">
        <f>AD69+NPV($D$7,AD70:AD89)</f>
        <v>162698.46259442056</v>
      </c>
      <c r="AE96" s="21">
        <f t="shared" ref="AE96:AK96" si="101">AE69+NPV($D$7,AE70:AE89)</f>
        <v>-7280.5526052842815</v>
      </c>
      <c r="AF96" s="21">
        <f t="shared" si="101"/>
        <v>-16815.075015983231</v>
      </c>
      <c r="AG96" s="21">
        <f t="shared" si="101"/>
        <v>-136711.30576868428</v>
      </c>
      <c r="AH96" s="21">
        <f t="shared" si="101"/>
        <v>1891.5292044688667</v>
      </c>
      <c r="AI96" s="21">
        <f t="shared" si="101"/>
        <v>0</v>
      </c>
      <c r="AJ96" s="21">
        <f t="shared" si="101"/>
        <v>14378.317927126267</v>
      </c>
      <c r="AK96" s="21">
        <f t="shared" si="101"/>
        <v>16269.847131595132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14520.597620867089</v>
      </c>
    </row>
    <row r="101" spans="1:39" x14ac:dyDescent="0.15">
      <c r="G101" s="49" t="s">
        <v>112</v>
      </c>
      <c r="I101" s="1">
        <v>0</v>
      </c>
      <c r="J101" s="11">
        <f>H$100</f>
        <v>14520.597620867089</v>
      </c>
      <c r="K101" s="11">
        <f>J101*$C$10</f>
        <v>5808.2390483468362</v>
      </c>
      <c r="L101" s="24">
        <f>$C$110</f>
        <v>2032.8901152699764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14520.597620867089</v>
      </c>
      <c r="AE101" s="5">
        <f>-$W101*K101</f>
        <v>-5808.2390483468362</v>
      </c>
      <c r="AF101" s="5">
        <f>-$W101*L101</f>
        <v>-2032.8901152699764</v>
      </c>
      <c r="AG101" s="5"/>
      <c r="AH101" s="5">
        <f>SUM(AD101:AG101)</f>
        <v>6679.4684572502774</v>
      </c>
      <c r="AI101" s="42">
        <f>Y101-AA101</f>
        <v>0</v>
      </c>
      <c r="AJ101" s="42"/>
      <c r="AK101" s="42">
        <f>SUM(AH101:AJ101)</f>
        <v>6679.4684572502774</v>
      </c>
      <c r="AL101" s="6" t="s">
        <v>39</v>
      </c>
      <c r="AM101" s="36">
        <f>AK128</f>
        <v>15952.569391229741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14520.597620867089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(Interventions)'!$B$8:$AV$128, 13)</f>
        <v>8.6274883808749578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8.6274883808749574E-3</v>
      </c>
      <c r="V102" s="39">
        <f>MIN(S102*T102,T102-U102)</f>
        <v>3.4608985999999998E-3</v>
      </c>
      <c r="W102" s="32">
        <f>T102-SUM(U102:V102)</f>
        <v>0.987911613019125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5.9494902279689459</v>
      </c>
      <c r="AC102" s="32"/>
      <c r="AD102" s="5">
        <f t="shared" ref="AD102:AD104" si="109">$W102*J102</f>
        <v>14345.067017632475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-5195.7237001259446</v>
      </c>
      <c r="AH102" s="5">
        <f t="shared" ref="AH102:AH110" si="111">SUM(AD102:AG102)</f>
        <v>9149.3433175065293</v>
      </c>
      <c r="AI102" s="42">
        <f>-M102*$W101*(N102-N101)/1000</f>
        <v>0</v>
      </c>
      <c r="AJ102" s="42">
        <f>$D$6*SUM(Y102:Z102,AD102:AE102)</f>
        <v>1407.841861078746</v>
      </c>
      <c r="AK102" s="42">
        <f t="shared" ref="AK102" si="112">SUM(AH102:AJ102)</f>
        <v>10557.185178585276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14520.597620867089</v>
      </c>
      <c r="K103" s="11">
        <f t="shared" ref="K103:K121" si="115">J103*$C$11</f>
        <v>145.2059762086709</v>
      </c>
      <c r="L103" s="24">
        <f>$C$111</f>
        <v>1597.2721866439636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(Interventions)'!$B$8:$AV$128, 13)</f>
        <v>9.5198483120064719</v>
      </c>
      <c r="S103" s="46">
        <f>VLOOKUP(I103, '[1]Lapse Rates'!$A$4:$F$24, 3)</f>
        <v>3.2267923000000001E-3</v>
      </c>
      <c r="T103" s="33">
        <f t="shared" ref="T103:T105" si="116">W102</f>
        <v>0.987911613019125</v>
      </c>
      <c r="U103" s="33">
        <f>T103*R103/1000</f>
        <v>9.4047687016117088E-3</v>
      </c>
      <c r="V103" s="39">
        <f t="shared" ref="V103:V121" si="117">MIN(S103*T103,T103-U103)</f>
        <v>3.1877855859706924E-3</v>
      </c>
      <c r="W103" s="32">
        <f>T103-SUM(U103:V103)</f>
        <v>0.97531905873154257</v>
      </c>
      <c r="X103" s="32"/>
      <c r="Y103" s="5">
        <f t="shared" ref="Y103:Z118" si="118">AA102</f>
        <v>0</v>
      </c>
      <c r="Z103" s="5">
        <f t="shared" si="118"/>
        <v>5.9494902279689459</v>
      </c>
      <c r="AA103" s="5">
        <f>O103*W103</f>
        <v>0</v>
      </c>
      <c r="AB103" s="5">
        <f t="shared" si="108"/>
        <v>5.873654214208381</v>
      </c>
      <c r="AC103" s="32"/>
      <c r="AD103" s="5">
        <f t="shared" si="109"/>
        <v>14162.215603803566</v>
      </c>
      <c r="AE103" s="5">
        <f t="shared" si="110"/>
        <v>-141.62215603803568</v>
      </c>
      <c r="AF103" s="5">
        <f t="shared" si="110"/>
        <v>-1557.8500056156633</v>
      </c>
      <c r="AG103" s="5">
        <f t="shared" ref="AG103:AG106" si="119">-U103*M103</f>
        <v>-5663.824450402918</v>
      </c>
      <c r="AH103" s="5">
        <f t="shared" si="111"/>
        <v>6798.9189917469494</v>
      </c>
      <c r="AI103" s="42">
        <f>-M103*($W102*N103-$W101*N102)/1000</f>
        <v>0</v>
      </c>
      <c r="AJ103" s="42">
        <f t="shared" ref="AJ103:AJ104" si="120">$D$6*SUM(Y103:Z103,AD103:AE103)</f>
        <v>1376.0038622171624</v>
      </c>
      <c r="AK103" s="42">
        <f>SUM(AH103:AJ103)</f>
        <v>8174.9228539641117</v>
      </c>
      <c r="AL103" s="48" t="s">
        <v>59</v>
      </c>
      <c r="AM103" s="54">
        <f>AK128/AD128</f>
        <v>0.10000000521985158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14520.597620867089</v>
      </c>
      <c r="K104" s="11">
        <f t="shared" si="115"/>
        <v>145.2059762086709</v>
      </c>
      <c r="L104" s="24">
        <f t="shared" ref="L104:L121" si="121">$C$111</f>
        <v>1597.2721866439636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(Interventions)'!$B$8:$AV$128, 13)</f>
        <v>10.478334019826171</v>
      </c>
      <c r="S104" s="46">
        <f>VLOOKUP(I104, '[1]Lapse Rates'!$A$4:$F$24, 3)</f>
        <v>2.9657235000000001E-3</v>
      </c>
      <c r="T104" s="33">
        <f t="shared" si="116"/>
        <v>0.97531905873154257</v>
      </c>
      <c r="U104" s="33">
        <f t="shared" ref="U104:U121" si="122">T104*R104/1000</f>
        <v>1.0219718873291561E-2</v>
      </c>
      <c r="V104" s="39">
        <f t="shared" si="117"/>
        <v>2.8925266524780159E-3</v>
      </c>
      <c r="W104" s="32">
        <f t="shared" ref="W104:W121" si="123">T104-SUM(U104:V104)</f>
        <v>0.96220681320577295</v>
      </c>
      <c r="X104" s="32"/>
      <c r="Y104" s="5">
        <f t="shared" si="118"/>
        <v>0</v>
      </c>
      <c r="Z104" s="5">
        <f t="shared" si="118"/>
        <v>5.873654214208381</v>
      </c>
      <c r="AA104" s="5">
        <f t="shared" ref="AA104:AA121" si="124">O104*W104</f>
        <v>0</v>
      </c>
      <c r="AB104" s="5">
        <f t="shared" si="108"/>
        <v>5.7946884691009943</v>
      </c>
      <c r="AC104" s="32"/>
      <c r="AD104" s="5">
        <f t="shared" si="109"/>
        <v>13971.81796261785</v>
      </c>
      <c r="AE104" s="5">
        <f t="shared" si="110"/>
        <v>-139.71817962617851</v>
      </c>
      <c r="AF104" s="5">
        <f>-$W104*L104</f>
        <v>-1536.9061805329047</v>
      </c>
      <c r="AG104" s="5">
        <f t="shared" si="119"/>
        <v>-6154.6110773435039</v>
      </c>
      <c r="AH104" s="5">
        <f t="shared" si="111"/>
        <v>6140.5825251152628</v>
      </c>
      <c r="AI104" s="42">
        <f>-M104*($W103*N104-$W102*N103)/1000</f>
        <v>0</v>
      </c>
      <c r="AJ104" s="42">
        <f t="shared" si="120"/>
        <v>1357.5051941898969</v>
      </c>
      <c r="AK104" s="42">
        <f t="shared" ref="AK104:AK111" si="125">SUM(AH104:AJ104)</f>
        <v>7498.0877193051601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14520.597620867089</v>
      </c>
      <c r="K105" s="11">
        <f t="shared" si="115"/>
        <v>145.2059762086709</v>
      </c>
      <c r="L105" s="24">
        <f t="shared" si="121"/>
        <v>1597.2721866439636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(Interventions)'!$B$8:$AV$128, 13)</f>
        <v>11.50392574395107</v>
      </c>
      <c r="S105" s="46">
        <f>VLOOKUP(I105, '[1]Lapse Rates'!$A$4:$F$24, 3)</f>
        <v>2.7812204999999998E-3</v>
      </c>
      <c r="T105" s="33">
        <f t="shared" si="116"/>
        <v>0.96220681320577295</v>
      </c>
      <c r="U105" s="33">
        <f t="shared" si="122"/>
        <v>1.106915572944301E-2</v>
      </c>
      <c r="V105" s="39">
        <f t="shared" si="117"/>
        <v>2.6761093141275663E-3</v>
      </c>
      <c r="W105" s="32">
        <f t="shared" si="123"/>
        <v>0.94846154816220241</v>
      </c>
      <c r="X105" s="32"/>
      <c r="Y105" s="5">
        <f>AA104</f>
        <v>0</v>
      </c>
      <c r="Z105" s="5">
        <f t="shared" si="118"/>
        <v>5.7946884691009943</v>
      </c>
      <c r="AA105" s="5">
        <f t="shared" si="124"/>
        <v>0</v>
      </c>
      <c r="AB105" s="5">
        <f t="shared" si="108"/>
        <v>5.7119104968817496</v>
      </c>
      <c r="AC105" s="32"/>
      <c r="AD105" s="5">
        <f>$W105*J105</f>
        <v>13772.228499727993</v>
      </c>
      <c r="AE105" s="5">
        <f t="shared" si="110"/>
        <v>-137.72228499727993</v>
      </c>
      <c r="AF105" s="5">
        <f t="shared" si="110"/>
        <v>-1514.9512509807601</v>
      </c>
      <c r="AG105" s="5">
        <f t="shared" si="119"/>
        <v>-6666.1665857867347</v>
      </c>
      <c r="AH105" s="5">
        <f t="shared" si="111"/>
        <v>5453.3883779632188</v>
      </c>
      <c r="AI105" s="42">
        <f t="shared" ref="AI105:AI121" si="127">-M105*($W104*N105-$W103*N104)/1000</f>
        <v>0</v>
      </c>
      <c r="AJ105" s="42">
        <f>$D$6*SUM(Y105:Z105,AD105:AE105)</f>
        <v>1338.1135186039019</v>
      </c>
      <c r="AK105" s="42">
        <f t="shared" si="125"/>
        <v>6791.5018965671206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14520.597620867089</v>
      </c>
      <c r="K106" s="11">
        <f t="shared" si="115"/>
        <v>145.2059762086709</v>
      </c>
      <c r="L106" s="24">
        <f t="shared" si="121"/>
        <v>1597.2721866439636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(Interventions)'!$B$8:$AV$128, 13)</f>
        <v>12.661823700540978</v>
      </c>
      <c r="S106" s="46">
        <f>VLOOKUP(I106, '[1]Lapse Rates'!$A$4:$F$24, 3)</f>
        <v>2.4845683E-3</v>
      </c>
      <c r="T106" s="33">
        <f>W105</f>
        <v>0.94846154816220241</v>
      </c>
      <c r="U106" s="33">
        <f t="shared" si="122"/>
        <v>1.2009252909571963E-2</v>
      </c>
      <c r="V106" s="39">
        <f t="shared" si="117"/>
        <v>2.3565174963327312E-3</v>
      </c>
      <c r="W106" s="32">
        <f t="shared" si="123"/>
        <v>0.93409577775629771</v>
      </c>
      <c r="X106" s="32"/>
      <c r="Y106" s="5">
        <f t="shared" ref="Y106:Z121" si="128">AA105</f>
        <v>0</v>
      </c>
      <c r="Z106" s="5">
        <f t="shared" si="118"/>
        <v>5.7119104968817496</v>
      </c>
      <c r="AA106" s="5">
        <f t="shared" si="124"/>
        <v>0</v>
      </c>
      <c r="AB106" s="5">
        <f t="shared" si="108"/>
        <v>5.6253956614239744</v>
      </c>
      <c r="AC106" s="32"/>
      <c r="AD106" s="5">
        <f t="shared" ref="AD106:AD120" si="129">$W106*J106</f>
        <v>13563.62892815009</v>
      </c>
      <c r="AE106" s="5">
        <f t="shared" si="110"/>
        <v>-135.63628928150092</v>
      </c>
      <c r="AF106" s="5">
        <f t="shared" si="110"/>
        <v>-1492.0052054716955</v>
      </c>
      <c r="AG106" s="5">
        <f t="shared" si="119"/>
        <v>-7232.3203704786138</v>
      </c>
      <c r="AH106" s="5">
        <f t="shared" si="111"/>
        <v>4703.667062918279</v>
      </c>
      <c r="AI106" s="42">
        <f t="shared" si="127"/>
        <v>0</v>
      </c>
      <c r="AJ106" s="42">
        <f t="shared" ref="AJ106:AJ121" si="130">$D$6*SUM(Y106:Z106,AD106:AE106)</f>
        <v>1317.8464162927528</v>
      </c>
      <c r="AK106" s="42">
        <f t="shared" si="125"/>
        <v>6021.5134792110321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14520.597620867089</v>
      </c>
      <c r="K107" s="11">
        <f t="shared" si="115"/>
        <v>145.2059762086709</v>
      </c>
      <c r="L107" s="24">
        <f t="shared" si="121"/>
        <v>1597.2721866439636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(Interventions)'!$B$8:$AV$128, 13)</f>
        <v>13.971273083294975</v>
      </c>
      <c r="S107" s="46">
        <f>VLOOKUP(I107, '[1]Lapse Rates'!$A$4:$F$24, 3)</f>
        <v>2.4510465999999999E-3</v>
      </c>
      <c r="T107" s="33">
        <f t="shared" ref="T107:T121" si="131">W106</f>
        <v>0.93409577775629771</v>
      </c>
      <c r="U107" s="33">
        <f t="shared" si="122"/>
        <v>1.3050507196986047E-2</v>
      </c>
      <c r="V107" s="39">
        <f t="shared" si="117"/>
        <v>2.2895122801439289E-3</v>
      </c>
      <c r="W107" s="32">
        <f t="shared" si="123"/>
        <v>0.91875575827916778</v>
      </c>
      <c r="X107" s="32"/>
      <c r="Y107" s="5">
        <f t="shared" si="128"/>
        <v>0</v>
      </c>
      <c r="Z107" s="5">
        <f t="shared" si="118"/>
        <v>5.6253956614239744</v>
      </c>
      <c r="AA107" s="5">
        <f t="shared" si="124"/>
        <v>0</v>
      </c>
      <c r="AB107" s="5">
        <f t="shared" si="108"/>
        <v>5.5330136155270493</v>
      </c>
      <c r="AC107" s="32"/>
      <c r="AD107" s="5">
        <f t="shared" si="129"/>
        <v>13340.882677826423</v>
      </c>
      <c r="AE107" s="5">
        <f t="shared" si="110"/>
        <v>-133.40882677826423</v>
      </c>
      <c r="AF107" s="5">
        <f t="shared" si="110"/>
        <v>-1467.503019018299</v>
      </c>
      <c r="AG107" s="5">
        <f>-U107*M107</f>
        <v>-7859.3938987337096</v>
      </c>
      <c r="AH107" s="5">
        <f t="shared" si="111"/>
        <v>3880.5769332961499</v>
      </c>
      <c r="AI107" s="42">
        <f t="shared" si="127"/>
        <v>0</v>
      </c>
      <c r="AJ107" s="42">
        <f t="shared" si="130"/>
        <v>1296.20503610221</v>
      </c>
      <c r="AK107" s="42">
        <f t="shared" si="125"/>
        <v>5176.7819693983602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14520.597620867089</v>
      </c>
      <c r="K108" s="11">
        <f t="shared" si="115"/>
        <v>145.2059762086709</v>
      </c>
      <c r="L108" s="24">
        <f t="shared" si="121"/>
        <v>1597.2721866439636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(Interventions)'!$B$8:$AV$128, 13)</f>
        <v>15.47487228132511</v>
      </c>
      <c r="S108" s="46">
        <f>VLOOKUP(I108, '[1]Lapse Rates'!$A$4:$F$24, 3)</f>
        <v>2.2232648999999998E-3</v>
      </c>
      <c r="T108" s="33">
        <f t="shared" si="131"/>
        <v>0.91875575827916778</v>
      </c>
      <c r="U108" s="33">
        <f t="shared" si="122"/>
        <v>1.4217628017102127E-2</v>
      </c>
      <c r="V108" s="39">
        <f t="shared" si="117"/>
        <v>2.0426374290549582E-3</v>
      </c>
      <c r="W108" s="32">
        <f t="shared" si="123"/>
        <v>0.90249549283301067</v>
      </c>
      <c r="X108" s="32"/>
      <c r="Y108" s="5">
        <f t="shared" si="128"/>
        <v>0</v>
      </c>
      <c r="Z108" s="5">
        <f t="shared" si="118"/>
        <v>5.5330136155270493</v>
      </c>
      <c r="AA108" s="5">
        <f t="shared" si="124"/>
        <v>0</v>
      </c>
      <c r="AB108" s="5">
        <f t="shared" si="108"/>
        <v>5.4350895815333118</v>
      </c>
      <c r="AC108" s="32"/>
      <c r="AD108" s="5">
        <f t="shared" si="129"/>
        <v>13104.773906074286</v>
      </c>
      <c r="AE108" s="5">
        <f t="shared" si="110"/>
        <v>-131.04773906074286</v>
      </c>
      <c r="AF108" s="5">
        <f t="shared" si="110"/>
        <v>-1441.5309492737044</v>
      </c>
      <c r="AG108" s="5">
        <f t="shared" ref="AG108:AG121" si="132">-U108*M108</f>
        <v>-8562.2679031113967</v>
      </c>
      <c r="AH108" s="5">
        <f t="shared" si="111"/>
        <v>2969.9273146284413</v>
      </c>
      <c r="AI108" s="42">
        <f t="shared" si="127"/>
        <v>0</v>
      </c>
      <c r="AJ108" s="42">
        <f t="shared" si="130"/>
        <v>1273.2653256197118</v>
      </c>
      <c r="AK108" s="42">
        <f t="shared" si="125"/>
        <v>4243.1926402481531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14520.597620867089</v>
      </c>
      <c r="K109" s="11">
        <f t="shared" si="115"/>
        <v>145.2059762086709</v>
      </c>
      <c r="L109" s="24">
        <f t="shared" si="121"/>
        <v>1597.2721866439636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(Interventions)'!$B$8:$AV$128, 13)</f>
        <v>17.21311444543494</v>
      </c>
      <c r="S109" s="46">
        <f>VLOOKUP(I109, '[1]Lapse Rates'!$A$4:$F$24, 3)</f>
        <v>2.1873403E-3</v>
      </c>
      <c r="T109" s="33">
        <f t="shared" si="131"/>
        <v>0.90249549283301067</v>
      </c>
      <c r="U109" s="33">
        <f t="shared" si="122"/>
        <v>1.5534758204623821E-2</v>
      </c>
      <c r="V109" s="39">
        <f t="shared" si="117"/>
        <v>1.9740647620420052E-3</v>
      </c>
      <c r="W109" s="32">
        <f t="shared" si="123"/>
        <v>0.88498666986634489</v>
      </c>
      <c r="X109" s="32"/>
      <c r="Y109" s="5">
        <f t="shared" si="128"/>
        <v>0</v>
      </c>
      <c r="Z109" s="5">
        <f t="shared" si="118"/>
        <v>5.4350895815333118</v>
      </c>
      <c r="AA109" s="5">
        <f t="shared" si="124"/>
        <v>0</v>
      </c>
      <c r="AB109" s="5">
        <f t="shared" si="108"/>
        <v>5.3296463720693898</v>
      </c>
      <c r="AC109" s="32"/>
      <c r="AD109" s="5">
        <f t="shared" si="129"/>
        <v>12850.535332960335</v>
      </c>
      <c r="AE109" s="5">
        <f t="shared" si="110"/>
        <v>-128.50535332960337</v>
      </c>
      <c r="AF109" s="5">
        <f t="shared" si="110"/>
        <v>-1413.5645933281762</v>
      </c>
      <c r="AG109" s="5">
        <f t="shared" si="132"/>
        <v>-9355.4818988123989</v>
      </c>
      <c r="AH109" s="5">
        <f t="shared" si="111"/>
        <v>1952.9834874901571</v>
      </c>
      <c r="AI109" s="42">
        <f t="shared" si="127"/>
        <v>0</v>
      </c>
      <c r="AJ109" s="42">
        <f t="shared" si="130"/>
        <v>1248.5643232897232</v>
      </c>
      <c r="AK109" s="42">
        <f t="shared" si="125"/>
        <v>3201.5478107798804</v>
      </c>
    </row>
    <row r="110" spans="1:39" ht="15" x14ac:dyDescent="0.2">
      <c r="A110" s="12"/>
      <c r="B110" s="13">
        <v>1</v>
      </c>
      <c r="C110" s="10">
        <f>$H$100*0.14+$B$113</f>
        <v>2032.8901152699764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14520.597620867089</v>
      </c>
      <c r="K110" s="11">
        <f t="shared" si="115"/>
        <v>145.2059762086709</v>
      </c>
      <c r="L110" s="24">
        <f t="shared" si="121"/>
        <v>1597.2721866439636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(Interventions)'!$B$8:$AV$128, 13)</f>
        <v>19.223847622760445</v>
      </c>
      <c r="S110" s="46">
        <f>VLOOKUP(I110, '[1]Lapse Rates'!$A$4:$F$24, 3)</f>
        <v>1.9768835000000002E-3</v>
      </c>
      <c r="T110" s="33">
        <f t="shared" si="131"/>
        <v>0.88498666986634489</v>
      </c>
      <c r="U110" s="33">
        <f t="shared" si="122"/>
        <v>1.7012848889684819E-2</v>
      </c>
      <c r="V110" s="39">
        <f t="shared" si="117"/>
        <v>1.7495155453787245E-3</v>
      </c>
      <c r="W110" s="32">
        <f t="shared" si="123"/>
        <v>0.86622430543128137</v>
      </c>
      <c r="X110" s="32"/>
      <c r="Y110" s="5">
        <f t="shared" si="128"/>
        <v>0</v>
      </c>
      <c r="Z110" s="5">
        <f t="shared" si="118"/>
        <v>5.3296463720693898</v>
      </c>
      <c r="AA110" s="5">
        <f t="shared" si="124"/>
        <v>0</v>
      </c>
      <c r="AB110" s="5">
        <f t="shared" si="108"/>
        <v>5.2166539723557515</v>
      </c>
      <c r="AC110" s="32"/>
      <c r="AD110" s="5">
        <f t="shared" si="129"/>
        <v>12578.094588582711</v>
      </c>
      <c r="AE110" s="5">
        <f t="shared" si="110"/>
        <v>-125.78094588582712</v>
      </c>
      <c r="AF110" s="5">
        <f t="shared" si="110"/>
        <v>-1383.5959904603712</v>
      </c>
      <c r="AG110" s="5">
        <f t="shared" si="132"/>
        <v>-10245.630973985999</v>
      </c>
      <c r="AH110" s="5">
        <f t="shared" si="111"/>
        <v>823.08667825051452</v>
      </c>
      <c r="AI110" s="42">
        <f t="shared" si="127"/>
        <v>0</v>
      </c>
      <c r="AJ110" s="42">
        <f t="shared" si="130"/>
        <v>1222.0948066576645</v>
      </c>
      <c r="AK110" s="42">
        <f t="shared" si="125"/>
        <v>2045.1814849081791</v>
      </c>
    </row>
    <row r="111" spans="1:39" ht="15" x14ac:dyDescent="0.2">
      <c r="A111" s="12"/>
      <c r="B111" s="70" t="s">
        <v>49</v>
      </c>
      <c r="C111" s="10">
        <f>$H$100*0.11+$B$113</f>
        <v>1597.2721866439636</v>
      </c>
      <c r="D111" s="1"/>
      <c r="E111" s="1"/>
      <c r="F111" s="1"/>
      <c r="I111" s="2">
        <f t="shared" si="113"/>
        <v>10</v>
      </c>
      <c r="J111" s="11">
        <f t="shared" si="114"/>
        <v>14520.597620867089</v>
      </c>
      <c r="K111" s="11">
        <f t="shared" si="115"/>
        <v>145.2059762086709</v>
      </c>
      <c r="L111" s="24">
        <f t="shared" si="121"/>
        <v>1597.2721866439636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(Interventions)'!$B$8:$AV$128, 13)</f>
        <v>21.622827960831629</v>
      </c>
      <c r="S111" s="46">
        <f>VLOOKUP(I111, '[1]Lapse Rates'!$A$4:$F$24, 3)</f>
        <v>1.6914747999999999E-3</v>
      </c>
      <c r="T111" s="33">
        <f t="shared" si="131"/>
        <v>0.86622430543128137</v>
      </c>
      <c r="U111" s="33">
        <f t="shared" si="122"/>
        <v>1.8730219131831469E-2</v>
      </c>
      <c r="V111" s="39">
        <f t="shared" si="117"/>
        <v>1.4651965837845155E-3</v>
      </c>
      <c r="W111" s="32">
        <f t="shared" si="123"/>
        <v>0.84602888971566537</v>
      </c>
      <c r="X111" s="32"/>
      <c r="Y111" s="5">
        <f t="shared" si="128"/>
        <v>0</v>
      </c>
      <c r="Z111" s="5">
        <f t="shared" si="118"/>
        <v>5.2166539723557515</v>
      </c>
      <c r="AA111" s="5">
        <f t="shared" si="124"/>
        <v>0</v>
      </c>
      <c r="AB111" s="5">
        <f t="shared" si="108"/>
        <v>5.0950313222457542</v>
      </c>
      <c r="AC111" s="32"/>
      <c r="AD111" s="5">
        <f t="shared" si="129"/>
        <v>12284.845083190115</v>
      </c>
      <c r="AE111" s="5">
        <f t="shared" si="110"/>
        <v>-122.84845083190116</v>
      </c>
      <c r="AF111" s="5">
        <f t="shared" si="110"/>
        <v>-1351.3384146401056</v>
      </c>
      <c r="AG111" s="5">
        <f t="shared" si="132"/>
        <v>-11279.881137543734</v>
      </c>
      <c r="AH111" s="5">
        <f>SUM(AD111:AG111)</f>
        <v>-469.22291982562638</v>
      </c>
      <c r="AI111" s="42">
        <f t="shared" si="127"/>
        <v>0</v>
      </c>
      <c r="AJ111" s="42">
        <f t="shared" si="130"/>
        <v>1193.6036233890291</v>
      </c>
      <c r="AK111" s="42">
        <f t="shared" si="125"/>
        <v>724.38070356340268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14520.597620867089</v>
      </c>
      <c r="K112" s="11">
        <f t="shared" si="115"/>
        <v>145.2059762086709</v>
      </c>
      <c r="L112" s="24">
        <f t="shared" si="121"/>
        <v>1597.2721866439636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(Interventions)'!$B$8:$AV$128, 13)</f>
        <v>24.398610402949636</v>
      </c>
      <c r="S112" s="46">
        <f>VLOOKUP(I112, '[1]Lapse Rates'!$A$4:$F$24, 3)</f>
        <v>1.5867464999999999E-3</v>
      </c>
      <c r="T112" s="33">
        <f t="shared" si="131"/>
        <v>0.84602888971566537</v>
      </c>
      <c r="U112" s="33">
        <f t="shared" si="122"/>
        <v>2.0641929269812564E-2</v>
      </c>
      <c r="V112" s="39">
        <f t="shared" si="117"/>
        <v>1.3424333796552179E-3</v>
      </c>
      <c r="W112" s="32">
        <f t="shared" si="123"/>
        <v>0.82404452706619757</v>
      </c>
      <c r="X112" s="31"/>
      <c r="Y112" s="5">
        <f t="shared" si="128"/>
        <v>0</v>
      </c>
      <c r="Z112" s="5">
        <f t="shared" si="118"/>
        <v>5.0950313222457542</v>
      </c>
      <c r="AA112" s="5">
        <f t="shared" si="124"/>
        <v>0</v>
      </c>
      <c r="AB112" s="5">
        <f t="shared" si="108"/>
        <v>4.962635114905491</v>
      </c>
      <c r="AC112" s="32"/>
      <c r="AD112" s="5">
        <f t="shared" si="129"/>
        <v>11965.618999205974</v>
      </c>
      <c r="AE112" s="5">
        <f t="shared" si="110"/>
        <v>-119.65618999205975</v>
      </c>
      <c r="AF112" s="5">
        <f t="shared" si="110"/>
        <v>-1316.2234036390162</v>
      </c>
      <c r="AG112" s="5">
        <f t="shared" si="132"/>
        <v>-12431.16842222995</v>
      </c>
      <c r="AH112" s="5">
        <f t="shared" ref="AH112:AH121" si="133">SUM(AD112:AG112)</f>
        <v>-1901.4290166550527</v>
      </c>
      <c r="AI112" s="42">
        <f t="shared" si="127"/>
        <v>0</v>
      </c>
      <c r="AJ112" s="42">
        <f t="shared" si="130"/>
        <v>1162.5887741565973</v>
      </c>
      <c r="AK112" s="42">
        <f t="shared" ref="AK112:AK121" si="134">SUM(AH112:AJ112)</f>
        <v>-738.84024249845538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14520.597620867089</v>
      </c>
      <c r="K113" s="11">
        <f t="shared" si="115"/>
        <v>145.2059762086709</v>
      </c>
      <c r="L113" s="24">
        <f t="shared" si="121"/>
        <v>1597.2721866439636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(Interventions)'!$B$8:$AV$128, 13)</f>
        <v>27.598269506290833</v>
      </c>
      <c r="S113" s="46">
        <f>VLOOKUP(I113, '[1]Lapse Rates'!$A$4:$F$24, 3)</f>
        <v>1.4412507000000001E-3</v>
      </c>
      <c r="T113" s="33">
        <f t="shared" si="131"/>
        <v>0.82404452706619757</v>
      </c>
      <c r="U113" s="33">
        <f t="shared" si="122"/>
        <v>2.2742202943156889E-2</v>
      </c>
      <c r="V113" s="39">
        <f t="shared" si="117"/>
        <v>1.1876547514653262E-3</v>
      </c>
      <c r="W113" s="32">
        <f t="shared" si="123"/>
        <v>0.80011466937157538</v>
      </c>
      <c r="X113" s="31"/>
      <c r="Y113" s="5">
        <f t="shared" si="128"/>
        <v>0</v>
      </c>
      <c r="Z113" s="5">
        <f t="shared" si="118"/>
        <v>4.962635114905491</v>
      </c>
      <c r="AA113" s="5">
        <f t="shared" si="124"/>
        <v>0</v>
      </c>
      <c r="AB113" s="5">
        <f t="shared" si="108"/>
        <v>4.8185225722097442</v>
      </c>
      <c r="AC113" s="32"/>
      <c r="AD113" s="5">
        <f t="shared" si="129"/>
        <v>11618.143164497755</v>
      </c>
      <c r="AE113" s="5">
        <f t="shared" si="110"/>
        <v>-116.18143164497756</v>
      </c>
      <c r="AF113" s="5">
        <f t="shared" si="110"/>
        <v>-1278.0009075130481</v>
      </c>
      <c r="AG113" s="5">
        <f t="shared" si="132"/>
        <v>-13696.014136254431</v>
      </c>
      <c r="AH113" s="5">
        <f t="shared" si="133"/>
        <v>-3472.0533109147018</v>
      </c>
      <c r="AI113" s="42">
        <f t="shared" si="127"/>
        <v>0</v>
      </c>
      <c r="AJ113" s="42">
        <f t="shared" si="130"/>
        <v>1128.8292804976297</v>
      </c>
      <c r="AK113" s="42">
        <f t="shared" si="134"/>
        <v>-2343.2240304170718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14520.597620867089</v>
      </c>
      <c r="K114" s="11">
        <f t="shared" si="115"/>
        <v>145.2059762086709</v>
      </c>
      <c r="L114" s="24">
        <f t="shared" si="121"/>
        <v>1597.2721866439636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(Interventions)'!$B$8:$AV$128, 13)</f>
        <v>31.307387534450566</v>
      </c>
      <c r="S114" s="46">
        <f>VLOOKUP(I114, '[1]Lapse Rates'!$A$4:$F$24, 3)</f>
        <v>1.3481251E-3</v>
      </c>
      <c r="T114" s="33">
        <f t="shared" si="131"/>
        <v>0.80011466937157538</v>
      </c>
      <c r="U114" s="33">
        <f t="shared" si="122"/>
        <v>2.5049500026014696E-2</v>
      </c>
      <c r="V114" s="39">
        <f t="shared" si="117"/>
        <v>1.078654668658022E-3</v>
      </c>
      <c r="W114" s="32">
        <f t="shared" si="123"/>
        <v>0.77398651467690271</v>
      </c>
      <c r="X114" s="31"/>
      <c r="Y114" s="5">
        <f t="shared" si="128"/>
        <v>0</v>
      </c>
      <c r="Z114" s="5">
        <f t="shared" si="118"/>
        <v>4.8185225722097442</v>
      </c>
      <c r="AA114" s="5">
        <f t="shared" si="124"/>
        <v>0</v>
      </c>
      <c r="AB114" s="5">
        <f t="shared" si="108"/>
        <v>4.6611712474735647</v>
      </c>
      <c r="AC114" s="32"/>
      <c r="AD114" s="5">
        <f t="shared" si="129"/>
        <v>11238.746743600645</v>
      </c>
      <c r="AE114" s="5">
        <f t="shared" si="110"/>
        <v>-112.38746743600645</v>
      </c>
      <c r="AF114" s="5">
        <f t="shared" si="110"/>
        <v>-1236.2671327309165</v>
      </c>
      <c r="AG114" s="5">
        <f t="shared" si="132"/>
        <v>-15085.535351166804</v>
      </c>
      <c r="AH114" s="5">
        <f t="shared" si="133"/>
        <v>-5195.4432077330821</v>
      </c>
      <c r="AI114" s="42">
        <f t="shared" si="127"/>
        <v>0</v>
      </c>
      <c r="AJ114" s="42">
        <f t="shared" si="130"/>
        <v>1091.9685420560847</v>
      </c>
      <c r="AK114" s="42">
        <f t="shared" si="134"/>
        <v>-4103.4746656769976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14520.597620867089</v>
      </c>
      <c r="K115" s="11">
        <f t="shared" si="115"/>
        <v>145.2059762086709</v>
      </c>
      <c r="L115" s="24">
        <f t="shared" si="121"/>
        <v>1597.2721866439636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(Interventions)'!$B$8:$AV$128, 13)</f>
        <v>35.474438481412477</v>
      </c>
      <c r="S115" s="46">
        <f>VLOOKUP(I115, '[1]Lapse Rates'!$A$4:$F$24, 3)</f>
        <v>1.1365788999999999E-3</v>
      </c>
      <c r="T115" s="33">
        <f t="shared" si="131"/>
        <v>0.77398651467690271</v>
      </c>
      <c r="U115" s="33">
        <f t="shared" si="122"/>
        <v>2.7456737000348643E-2</v>
      </c>
      <c r="V115" s="39">
        <f t="shared" si="117"/>
        <v>8.7969674146630786E-4</v>
      </c>
      <c r="W115" s="32">
        <f t="shared" si="123"/>
        <v>0.74565008093508778</v>
      </c>
      <c r="X115" s="31"/>
      <c r="Y115" s="5">
        <f t="shared" si="128"/>
        <v>0</v>
      </c>
      <c r="Z115" s="5">
        <f t="shared" si="118"/>
        <v>4.6611712474735647</v>
      </c>
      <c r="AA115" s="5">
        <f t="shared" si="124"/>
        <v>0</v>
      </c>
      <c r="AB115" s="5">
        <f t="shared" si="108"/>
        <v>4.4905210259145694</v>
      </c>
      <c r="AC115" s="32"/>
      <c r="AD115" s="5">
        <f t="shared" si="129"/>
        <v>10827.284791225387</v>
      </c>
      <c r="AE115" s="5">
        <f t="shared" si="110"/>
        <v>-108.27284791225389</v>
      </c>
      <c r="AF115" s="5">
        <f t="shared" si="110"/>
        <v>-1191.0061352464361</v>
      </c>
      <c r="AG115" s="5">
        <f t="shared" si="132"/>
        <v>-16535.243266982961</v>
      </c>
      <c r="AH115" s="5">
        <f t="shared" si="133"/>
        <v>-7007.2374589162646</v>
      </c>
      <c r="AI115" s="42">
        <f t="shared" si="127"/>
        <v>0</v>
      </c>
      <c r="AJ115" s="42">
        <f t="shared" si="130"/>
        <v>1051.9923325383957</v>
      </c>
      <c r="AK115" s="42">
        <f t="shared" si="134"/>
        <v>-5955.2451263778694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14520.597620867089</v>
      </c>
      <c r="K116" s="11">
        <f t="shared" si="115"/>
        <v>145.2059762086709</v>
      </c>
      <c r="L116" s="24">
        <f t="shared" si="121"/>
        <v>1597.2721866439636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(Interventions)'!$B$8:$AV$128, 13)</f>
        <v>40.134045706433007</v>
      </c>
      <c r="S116" s="46">
        <f>VLOOKUP(I116, '[1]Lapse Rates'!$A$4:$F$24, 3)</f>
        <v>1.0075606E-3</v>
      </c>
      <c r="T116" s="33">
        <f t="shared" si="131"/>
        <v>0.74565008093508778</v>
      </c>
      <c r="U116" s="33">
        <f t="shared" si="122"/>
        <v>2.9925954429254283E-2</v>
      </c>
      <c r="V116" s="39">
        <f t="shared" si="117"/>
        <v>7.5128764293700561E-4</v>
      </c>
      <c r="W116" s="32">
        <f t="shared" si="123"/>
        <v>0.71497283886289653</v>
      </c>
      <c r="X116" s="31"/>
      <c r="Y116" s="5">
        <f t="shared" si="128"/>
        <v>0</v>
      </c>
      <c r="Z116" s="5">
        <f t="shared" si="118"/>
        <v>4.4905210259145694</v>
      </c>
      <c r="AA116" s="5">
        <f t="shared" si="124"/>
        <v>0</v>
      </c>
      <c r="AB116" s="5">
        <f t="shared" si="108"/>
        <v>4.3057737777556335</v>
      </c>
      <c r="AC116" s="32"/>
      <c r="AD116" s="5">
        <f t="shared" si="129"/>
        <v>10381.832902977165</v>
      </c>
      <c r="AE116" s="5">
        <f t="shared" si="110"/>
        <v>-103.81832902977165</v>
      </c>
      <c r="AF116" s="5">
        <f t="shared" si="110"/>
        <v>-1142.0062297215809</v>
      </c>
      <c r="AG116" s="5">
        <f t="shared" si="132"/>
        <v>-18022.277609975376</v>
      </c>
      <c r="AH116" s="5">
        <f t="shared" si="133"/>
        <v>-8886.2692657495627</v>
      </c>
      <c r="AI116" s="42">
        <f t="shared" si="127"/>
        <v>0</v>
      </c>
      <c r="AJ116" s="42">
        <f t="shared" si="130"/>
        <v>1008.7137498168817</v>
      </c>
      <c r="AK116" s="42">
        <f t="shared" si="134"/>
        <v>-7877.5555159326814</v>
      </c>
    </row>
    <row r="117" spans="1:37" ht="15" x14ac:dyDescent="0.2">
      <c r="I117" s="2">
        <f t="shared" si="113"/>
        <v>16</v>
      </c>
      <c r="J117" s="11">
        <f t="shared" si="114"/>
        <v>14520.597620867089</v>
      </c>
      <c r="K117" s="11">
        <f t="shared" si="115"/>
        <v>145.2059762086709</v>
      </c>
      <c r="L117" s="24">
        <f t="shared" si="121"/>
        <v>1597.2721866439636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(Interventions)'!$B$8:$AV$128, 13)</f>
        <v>45.24767625113455</v>
      </c>
      <c r="S117" s="46">
        <f>VLOOKUP(I117, '[1]Lapse Rates'!$A$4:$F$24, 3)</f>
        <v>8.9731130000000002E-4</v>
      </c>
      <c r="T117" s="33">
        <f t="shared" si="131"/>
        <v>0.71497283886289653</v>
      </c>
      <c r="U117" s="33">
        <f t="shared" si="122"/>
        <v>3.235085954122293E-2</v>
      </c>
      <c r="V117" s="39">
        <f t="shared" si="117"/>
        <v>6.4155320750475622E-4</v>
      </c>
      <c r="W117" s="32">
        <f t="shared" si="123"/>
        <v>0.68198042611416887</v>
      </c>
      <c r="X117" s="31"/>
      <c r="Y117" s="5">
        <f t="shared" si="128"/>
        <v>0</v>
      </c>
      <c r="Z117" s="5">
        <f t="shared" si="118"/>
        <v>4.3057737777556335</v>
      </c>
      <c r="AA117" s="5">
        <f t="shared" si="124"/>
        <v>0</v>
      </c>
      <c r="AB117" s="5">
        <f t="shared" si="108"/>
        <v>4.1070839003830981</v>
      </c>
      <c r="AC117" s="32"/>
      <c r="AD117" s="5">
        <f t="shared" si="129"/>
        <v>9902.7633529113245</v>
      </c>
      <c r="AE117" s="5">
        <f t="shared" si="110"/>
        <v>-99.027633529113245</v>
      </c>
      <c r="AF117" s="5">
        <f t="shared" si="110"/>
        <v>-1089.3083664677606</v>
      </c>
      <c r="AG117" s="5">
        <f t="shared" si="132"/>
        <v>-19482.625790651146</v>
      </c>
      <c r="AH117" s="5">
        <f t="shared" si="133"/>
        <v>-10768.198437736693</v>
      </c>
      <c r="AI117" s="42">
        <f t="shared" si="127"/>
        <v>0</v>
      </c>
      <c r="AJ117" s="42">
        <f t="shared" si="130"/>
        <v>962.16887047899297</v>
      </c>
      <c r="AK117" s="42">
        <f t="shared" si="134"/>
        <v>-9806.0295672577013</v>
      </c>
    </row>
    <row r="118" spans="1:37" ht="15" x14ac:dyDescent="0.2">
      <c r="I118" s="2">
        <f t="shared" si="113"/>
        <v>17</v>
      </c>
      <c r="J118" s="11">
        <f t="shared" si="114"/>
        <v>14520.597620867089</v>
      </c>
      <c r="K118" s="11">
        <f t="shared" si="115"/>
        <v>145.2059762086709</v>
      </c>
      <c r="L118" s="24">
        <f t="shared" si="121"/>
        <v>1597.2721866439636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(Interventions)'!$B$8:$AV$128, 13)</f>
        <v>50.897304843116281</v>
      </c>
      <c r="S118" s="46">
        <f>VLOOKUP(I118, '[1]Lapse Rates'!$A$4:$F$24, 3)</f>
        <v>7.4594940000000001E-4</v>
      </c>
      <c r="T118" s="33">
        <f t="shared" si="131"/>
        <v>0.68198042611416887</v>
      </c>
      <c r="U118" s="33">
        <f t="shared" si="122"/>
        <v>3.4710965644971191E-2</v>
      </c>
      <c r="V118" s="39">
        <f t="shared" si="117"/>
        <v>5.087228896716086E-4</v>
      </c>
      <c r="W118" s="32">
        <f t="shared" si="123"/>
        <v>0.64676073757952612</v>
      </c>
      <c r="X118" s="31"/>
      <c r="Y118" s="5">
        <f t="shared" si="128"/>
        <v>0</v>
      </c>
      <c r="Z118" s="5">
        <f t="shared" si="118"/>
        <v>4.1070839003830981</v>
      </c>
      <c r="AA118" s="5">
        <f t="shared" si="124"/>
        <v>0</v>
      </c>
      <c r="AB118" s="5">
        <f t="shared" si="108"/>
        <v>3.8949807223178041</v>
      </c>
      <c r="AC118" s="32"/>
      <c r="AD118" s="5">
        <f t="shared" si="129"/>
        <v>9391.3524273675102</v>
      </c>
      <c r="AE118" s="5">
        <f t="shared" si="110"/>
        <v>-93.913524273675122</v>
      </c>
      <c r="AF118" s="5">
        <f t="shared" si="110"/>
        <v>-1033.0529375491124</v>
      </c>
      <c r="AG118" s="5">
        <f t="shared" si="132"/>
        <v>-20903.950129405355</v>
      </c>
      <c r="AH118" s="5">
        <f t="shared" si="133"/>
        <v>-12639.564163860632</v>
      </c>
      <c r="AI118" s="42">
        <f t="shared" si="127"/>
        <v>0</v>
      </c>
      <c r="AJ118" s="42">
        <f t="shared" si="130"/>
        <v>912.48166132413269</v>
      </c>
      <c r="AK118" s="42">
        <f t="shared" si="134"/>
        <v>-11727.082502536499</v>
      </c>
    </row>
    <row r="119" spans="1:37" ht="15" x14ac:dyDescent="0.2">
      <c r="I119" s="2">
        <f t="shared" si="113"/>
        <v>18</v>
      </c>
      <c r="J119" s="11">
        <f t="shared" si="114"/>
        <v>14520.597620867089</v>
      </c>
      <c r="K119" s="11">
        <f t="shared" si="115"/>
        <v>145.2059762086709</v>
      </c>
      <c r="L119" s="24">
        <f t="shared" si="121"/>
        <v>1597.2721866439636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(Interventions)'!$B$8:$AV$128, 13)</f>
        <v>57.279765056260217</v>
      </c>
      <c r="S119" s="46">
        <f>VLOOKUP(I119, '[1]Lapse Rates'!$A$4:$F$24, 3)</f>
        <v>5.9837330000000002E-4</v>
      </c>
      <c r="T119" s="33">
        <f t="shared" si="131"/>
        <v>0.64676073757952612</v>
      </c>
      <c r="U119" s="33">
        <f t="shared" si="122"/>
        <v>3.7046303096168826E-2</v>
      </c>
      <c r="V119" s="39">
        <f t="shared" si="117"/>
        <v>3.8700435685589508E-4</v>
      </c>
      <c r="W119" s="32">
        <f t="shared" si="123"/>
        <v>0.60932743012650137</v>
      </c>
      <c r="X119" s="31"/>
      <c r="Y119" s="5">
        <f t="shared" si="128"/>
        <v>0</v>
      </c>
      <c r="Z119" s="5">
        <f t="shared" si="128"/>
        <v>3.8949807223178041</v>
      </c>
      <c r="AA119" s="5">
        <f t="shared" si="124"/>
        <v>0</v>
      </c>
      <c r="AB119" s="5">
        <f t="shared" si="108"/>
        <v>3.6695464891765277</v>
      </c>
      <c r="AC119" s="32"/>
      <c r="AD119" s="5">
        <f t="shared" si="129"/>
        <v>8847.7984322239336</v>
      </c>
      <c r="AE119" s="5">
        <f t="shared" si="110"/>
        <v>-88.477984322239337</v>
      </c>
      <c r="AF119" s="5">
        <f t="shared" si="110"/>
        <v>-973.26175670030375</v>
      </c>
      <c r="AG119" s="5">
        <f t="shared" si="132"/>
        <v>-22310.358067302655</v>
      </c>
      <c r="AH119" s="5">
        <f t="shared" si="133"/>
        <v>-14524.299376101264</v>
      </c>
      <c r="AI119" s="42">
        <f t="shared" si="127"/>
        <v>0</v>
      </c>
      <c r="AJ119" s="42">
        <f t="shared" si="130"/>
        <v>859.67143354801567</v>
      </c>
      <c r="AK119" s="42">
        <f t="shared" si="134"/>
        <v>-13664.627942553248</v>
      </c>
    </row>
    <row r="120" spans="1:37" ht="15" x14ac:dyDescent="0.2">
      <c r="I120" s="2">
        <f t="shared" si="113"/>
        <v>19</v>
      </c>
      <c r="J120" s="11">
        <f t="shared" si="114"/>
        <v>14520.597620867089</v>
      </c>
      <c r="K120" s="11">
        <f t="shared" si="115"/>
        <v>145.2059762086709</v>
      </c>
      <c r="L120" s="24">
        <f t="shared" si="121"/>
        <v>1597.2721866439636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(Interventions)'!$B$8:$AV$128, 13)</f>
        <v>64.481534254611219</v>
      </c>
      <c r="S120" s="46">
        <f>VLOOKUP(I120, '[1]Lapse Rates'!$A$4:$F$24, 3)</f>
        <v>4.66450453E-2</v>
      </c>
      <c r="T120" s="33">
        <f t="shared" si="131"/>
        <v>0.60932743012650137</v>
      </c>
      <c r="U120" s="33">
        <f t="shared" si="122"/>
        <v>3.9290367557976227E-2</v>
      </c>
      <c r="V120" s="39">
        <f t="shared" si="117"/>
        <v>2.8422105580783241E-2</v>
      </c>
      <c r="W120" s="32">
        <f t="shared" si="123"/>
        <v>0.54161495698774187</v>
      </c>
      <c r="X120" s="31"/>
      <c r="Y120" s="5">
        <f t="shared" si="128"/>
        <v>0</v>
      </c>
      <c r="Z120" s="5">
        <f t="shared" si="128"/>
        <v>3.6695464891765277</v>
      </c>
      <c r="AA120" s="5">
        <f t="shared" si="124"/>
        <v>0</v>
      </c>
      <c r="AB120" s="5">
        <f t="shared" si="108"/>
        <v>3.2617623393177078</v>
      </c>
      <c r="AC120" s="32"/>
      <c r="AD120" s="5">
        <f t="shared" si="129"/>
        <v>7864.572855862235</v>
      </c>
      <c r="AE120" s="5">
        <f t="shared" si="110"/>
        <v>-78.645728558622366</v>
      </c>
      <c r="AF120" s="5">
        <f t="shared" si="110"/>
        <v>-865.10650666688673</v>
      </c>
      <c r="AG120" s="5">
        <f t="shared" si="132"/>
        <v>-23661.798764072464</v>
      </c>
      <c r="AH120" s="5">
        <f t="shared" si="133"/>
        <v>-16740.978143435739</v>
      </c>
      <c r="AI120" s="42">
        <f t="shared" si="127"/>
        <v>0</v>
      </c>
      <c r="AJ120" s="42">
        <f t="shared" si="130"/>
        <v>764.15943369907268</v>
      </c>
      <c r="AK120" s="42">
        <f t="shared" si="134"/>
        <v>-15976.818709736666</v>
      </c>
    </row>
    <row r="121" spans="1:37" ht="15" x14ac:dyDescent="0.2">
      <c r="I121" s="2">
        <f t="shared" si="113"/>
        <v>20</v>
      </c>
      <c r="J121" s="11">
        <f t="shared" si="114"/>
        <v>14520.597620867089</v>
      </c>
      <c r="K121" s="11">
        <f t="shared" si="115"/>
        <v>145.2059762086709</v>
      </c>
      <c r="L121" s="24">
        <f t="shared" si="121"/>
        <v>1597.2721866439636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(Interventions)'!$B$8:$AV$128, 13)</f>
        <v>72.636583096682884</v>
      </c>
      <c r="S121" s="46">
        <f>VLOOKUP(I121, '[1]Lapse Rates'!$A$4:$F$24, 3)</f>
        <v>0</v>
      </c>
      <c r="T121" s="33">
        <f t="shared" si="131"/>
        <v>0.54161495698774187</v>
      </c>
      <c r="U121" s="33">
        <f t="shared" si="122"/>
        <v>3.9341059829646439E-2</v>
      </c>
      <c r="V121" s="39">
        <f t="shared" si="117"/>
        <v>0</v>
      </c>
      <c r="W121" s="32">
        <f t="shared" si="123"/>
        <v>0.50227389715809545</v>
      </c>
      <c r="X121" s="31"/>
      <c r="Y121" s="5">
        <f t="shared" si="128"/>
        <v>0</v>
      </c>
      <c r="Z121" s="5">
        <f t="shared" si="128"/>
        <v>3.2617623393177078</v>
      </c>
      <c r="AA121" s="5">
        <f t="shared" si="124"/>
        <v>0</v>
      </c>
      <c r="AB121" s="5">
        <f t="shared" si="108"/>
        <v>3.0248390681162265</v>
      </c>
      <c r="AC121" s="32"/>
      <c r="AD121" s="5">
        <f>$W121*J121</f>
        <v>7293.3171560974815</v>
      </c>
      <c r="AE121" s="5">
        <f t="shared" si="110"/>
        <v>-72.933171560974827</v>
      </c>
      <c r="AF121" s="5">
        <f t="shared" si="110"/>
        <v>-802.2681260078964</v>
      </c>
      <c r="AG121" s="5">
        <f t="shared" si="132"/>
        <v>-23692.327120148144</v>
      </c>
      <c r="AH121" s="5">
        <f t="shared" si="133"/>
        <v>-17274.211261619534</v>
      </c>
      <c r="AI121" s="42">
        <f t="shared" si="127"/>
        <v>0</v>
      </c>
      <c r="AJ121" s="42">
        <f t="shared" si="130"/>
        <v>708.63964776851844</v>
      </c>
      <c r="AK121" s="42">
        <f t="shared" si="134"/>
        <v>-16565.571613851014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247826.11804740233</v>
      </c>
      <c r="AE124" s="21">
        <f t="shared" ref="AE124:AK124" si="135">SUM(AE101:AE121)</f>
        <v>-7997.8435824358658</v>
      </c>
      <c r="AF124" s="21">
        <f t="shared" si="135"/>
        <v>-26118.637226834617</v>
      </c>
      <c r="AG124" s="21">
        <f t="shared" si="135"/>
        <v>-264036.60065451427</v>
      </c>
      <c r="AH124" s="21">
        <f t="shared" si="135"/>
        <v>-50326.963416382365</v>
      </c>
      <c r="AI124" s="21">
        <f t="shared" si="135"/>
        <v>0</v>
      </c>
      <c r="AJ124" s="21">
        <f t="shared" si="135"/>
        <v>22682.257693325118</v>
      </c>
      <c r="AK124" s="21">
        <f t="shared" si="135"/>
        <v>-27644.705723057254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123655.56298583563</v>
      </c>
      <c r="AE126" s="21">
        <f t="shared" ref="AE126:AK126" si="136">AE101+NPV($D$6,AE102:AE121)</f>
        <v>-6768.9533589709999</v>
      </c>
      <c r="AF126" s="21">
        <f t="shared" si="136"/>
        <v>-12600.790195812073</v>
      </c>
      <c r="AG126" s="21">
        <f t="shared" si="136"/>
        <v>-88039.30125369606</v>
      </c>
      <c r="AH126" s="21">
        <f t="shared" si="136"/>
        <v>16246.518177356484</v>
      </c>
      <c r="AI126" s="21">
        <f t="shared" si="136"/>
        <v>0</v>
      </c>
      <c r="AJ126" s="21">
        <f t="shared" si="136"/>
        <v>10616.434055969899</v>
      </c>
      <c r="AK126" s="21">
        <f t="shared" si="136"/>
        <v>26862.952233326392</v>
      </c>
    </row>
    <row r="128" spans="1:37" x14ac:dyDescent="0.15">
      <c r="AC128" s="22" t="str">
        <f>"Present Value at "&amp;TEXT($D$7,"0.00%")&amp;":"</f>
        <v>Present Value at 5.64%:</v>
      </c>
      <c r="AD128" s="21">
        <f>AD101+NPV($D$7,AD102:AD121)</f>
        <v>159525.68558529339</v>
      </c>
      <c r="AE128" s="21">
        <f t="shared" ref="AE128:AK128" si="137">AE101+NPV($D$7,AE102:AE121)</f>
        <v>-7122.5011979121855</v>
      </c>
      <c r="AF128" s="21">
        <f t="shared" si="137"/>
        <v>-16489.832124618806</v>
      </c>
      <c r="AG128" s="21">
        <f t="shared" si="137"/>
        <v>-134062.90299297732</v>
      </c>
      <c r="AH128" s="21">
        <f t="shared" si="137"/>
        <v>1850.4492697850983</v>
      </c>
      <c r="AI128" s="21">
        <f t="shared" si="137"/>
        <v>0</v>
      </c>
      <c r="AJ128" s="21">
        <f t="shared" si="137"/>
        <v>14102.120121444648</v>
      </c>
      <c r="AK128" s="21">
        <f t="shared" si="137"/>
        <v>15952.569391229741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13154.978845409105</v>
      </c>
    </row>
    <row r="132" spans="1:39" ht="15" x14ac:dyDescent="0.2">
      <c r="G132" s="58" t="s">
        <v>113</v>
      </c>
      <c r="H132" s="57"/>
      <c r="I132" s="57"/>
      <c r="J132" s="11">
        <f>H$131</f>
        <v>13154.978845409105</v>
      </c>
      <c r="K132" s="11">
        <f>J132*$C$10</f>
        <v>5261.991538163642</v>
      </c>
      <c r="L132" s="24">
        <f>$C$141</f>
        <v>2025.8656478394344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13154.978845409105</v>
      </c>
      <c r="AE132" s="5">
        <f>-$W132*K132</f>
        <v>-5261.991538163642</v>
      </c>
      <c r="AF132" s="5">
        <f>-$W132*L132</f>
        <v>-2025.8656478394344</v>
      </c>
      <c r="AG132" s="5"/>
      <c r="AH132" s="5">
        <f>SUM(AD132:AG132)</f>
        <v>5867.1216594060288</v>
      </c>
      <c r="AI132" s="42">
        <f>Y132-AA132</f>
        <v>0</v>
      </c>
      <c r="AJ132" s="42"/>
      <c r="AK132" s="42">
        <f>SUM(AH132:AJ132)</f>
        <v>5867.1216594060288</v>
      </c>
      <c r="AL132" s="6" t="s">
        <v>39</v>
      </c>
      <c r="AM132" s="36">
        <f>AK159</f>
        <v>14679.298789173896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13154.978845409105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(Interventions)'!$B$8:$AV$128, 16)</f>
        <v>7.3019321705807432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7.3019321705807428E-3</v>
      </c>
      <c r="V133" s="39">
        <f>MIN(S133*T133,T133-U133)</f>
        <v>3.4608985999999998E-3</v>
      </c>
      <c r="W133" s="32">
        <f>T133-SUM(U133:V133)</f>
        <v>0.98923716922941929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5.957473111878639</v>
      </c>
      <c r="AC133" s="32"/>
      <c r="AD133" s="5">
        <f t="shared" ref="AD133:AD135" si="146">$W133*J133</f>
        <v>13013.394034305398</v>
      </c>
      <c r="AE133" s="5">
        <f t="shared" ref="AE133:AE152" si="147">-$W133*K133</f>
        <v>0</v>
      </c>
      <c r="AF133" s="5">
        <f t="shared" ref="AF133:AF134" si="148">-$W133*L133</f>
        <v>0</v>
      </c>
      <c r="AG133" s="5">
        <f>-U133*M133</f>
        <v>-4397.43530915667</v>
      </c>
      <c r="AH133" s="5">
        <f t="shared" ref="AH133:AH141" si="149">SUM(AD133:AG133)</f>
        <v>8615.9587251487283</v>
      </c>
      <c r="AI133" s="42">
        <f>-M133*$W132*(N133-N132)/1000</f>
        <v>0</v>
      </c>
      <c r="AJ133" s="42">
        <f>$D$6*SUM(Y133:Z133,AD133:AE133)</f>
        <v>1277.2047414143597</v>
      </c>
      <c r="AK133" s="42">
        <f t="shared" ref="AK133" si="150">SUM(AH133:AJ133)</f>
        <v>9893.1634665630881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1">I133+1</f>
        <v>2</v>
      </c>
      <c r="J134" s="11">
        <f t="shared" si="140"/>
        <v>13154.978845409105</v>
      </c>
      <c r="K134" s="11">
        <f t="shared" ref="K134:K152" si="152">J134*$C$11</f>
        <v>131.54978845409104</v>
      </c>
      <c r="L134" s="24">
        <f>$C$142</f>
        <v>1631.216282477161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(Interventions)'!$B$8:$AV$128, 16)</f>
        <v>8.0912656694463845</v>
      </c>
      <c r="S134" s="46">
        <f>VLOOKUP(I134, '[1]Lapse Rates'!$A$4:$F$24, 3)</f>
        <v>3.2267923000000001E-3</v>
      </c>
      <c r="T134" s="33">
        <f t="shared" ref="T134:T136" si="153">W133</f>
        <v>0.98923716922941929</v>
      </c>
      <c r="U134" s="33">
        <f>T134*R134/1000</f>
        <v>8.0041807463263233E-3</v>
      </c>
      <c r="V134" s="39">
        <f t="shared" ref="V134:V152" si="154">MIN(S134*T134,T134-U134)</f>
        <v>3.192062880543287E-3</v>
      </c>
      <c r="W134" s="32">
        <f>T134-SUM(U134:V134)</f>
        <v>0.97804092560254963</v>
      </c>
      <c r="X134" s="32"/>
      <c r="Y134" s="5">
        <f t="shared" ref="Y134:Y135" si="155">AA133</f>
        <v>0</v>
      </c>
      <c r="Z134" s="5">
        <f t="shared" ref="Z134:Z152" si="156">AB133</f>
        <v>5.957473111878639</v>
      </c>
      <c r="AA134" s="5">
        <f>O134*W134</f>
        <v>0</v>
      </c>
      <c r="AB134" s="5">
        <f t="shared" si="145"/>
        <v>5.8900460858469783</v>
      </c>
      <c r="AC134" s="32"/>
      <c r="AD134" s="5">
        <f t="shared" si="146"/>
        <v>12866.107686245881</v>
      </c>
      <c r="AE134" s="5">
        <f t="shared" si="147"/>
        <v>-128.6610768624588</v>
      </c>
      <c r="AF134" s="5">
        <f t="shared" si="148"/>
        <v>-1595.3962827719126</v>
      </c>
      <c r="AG134" s="5">
        <f t="shared" ref="AG134:AG137" si="157">-U134*M134</f>
        <v>-4820.3497666793555</v>
      </c>
      <c r="AH134" s="5">
        <f t="shared" si="149"/>
        <v>6321.7005599321528</v>
      </c>
      <c r="AI134" s="42">
        <f>-M134*($W133*N134-$W132*N133)/1000</f>
        <v>0</v>
      </c>
      <c r="AJ134" s="42">
        <f t="shared" ref="AJ134:AJ135" si="158">$D$6*SUM(Y134:Z134,AD134:AE134)</f>
        <v>1250.1279404927891</v>
      </c>
      <c r="AK134" s="42">
        <f>SUM(AH134:AJ134)</f>
        <v>7571.8285004249419</v>
      </c>
      <c r="AL134" s="48" t="s">
        <v>59</v>
      </c>
      <c r="AM134" s="54">
        <f>AK159/AD159</f>
        <v>0.10000000153134628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1"/>
        <v>3</v>
      </c>
      <c r="J135" s="11">
        <f t="shared" si="140"/>
        <v>13154.978845409105</v>
      </c>
      <c r="K135" s="11">
        <f t="shared" si="152"/>
        <v>131.54978845409104</v>
      </c>
      <c r="L135" s="24">
        <f t="shared" ref="L135:L152" si="159">$C$142</f>
        <v>1631.216282477161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(Interventions)'!$B$8:$AV$128, 16)</f>
        <v>8.9434274495610602</v>
      </c>
      <c r="S135" s="46">
        <f>VLOOKUP(I135, '[1]Lapse Rates'!$A$4:$F$24, 3)</f>
        <v>2.9657235000000001E-3</v>
      </c>
      <c r="T135" s="33">
        <f t="shared" si="153"/>
        <v>0.97804092560254963</v>
      </c>
      <c r="U135" s="33">
        <f t="shared" ref="U135:U152" si="160">T135*R135/1000</f>
        <v>8.747038060827949E-3</v>
      </c>
      <c r="V135" s="39">
        <f t="shared" si="154"/>
        <v>2.9005989570212334E-3</v>
      </c>
      <c r="W135" s="32">
        <f t="shared" ref="W135:W152" si="161">T135-SUM(U135:V135)</f>
        <v>0.96639328858470042</v>
      </c>
      <c r="X135" s="32"/>
      <c r="Y135" s="5">
        <f t="shared" si="155"/>
        <v>0</v>
      </c>
      <c r="Z135" s="5">
        <f t="shared" si="156"/>
        <v>5.8900460858469783</v>
      </c>
      <c r="AA135" s="5">
        <f t="shared" ref="AA135:AA152" si="162">O135*W135</f>
        <v>0</v>
      </c>
      <c r="AB135" s="5">
        <f t="shared" si="145"/>
        <v>5.819900637910755</v>
      </c>
      <c r="AC135" s="32"/>
      <c r="AD135" s="5">
        <f t="shared" si="146"/>
        <v>12712.883267677071</v>
      </c>
      <c r="AE135" s="5">
        <f t="shared" si="147"/>
        <v>-127.1288326767707</v>
      </c>
      <c r="AF135" s="5">
        <f>-$W135*L135</f>
        <v>-1576.3964676160133</v>
      </c>
      <c r="AG135" s="5">
        <f t="shared" si="157"/>
        <v>-5267.7199843343551</v>
      </c>
      <c r="AH135" s="5">
        <f t="shared" si="149"/>
        <v>5741.6379830499318</v>
      </c>
      <c r="AI135" s="42">
        <f>-M135*($W134*N135-$W133*N134)/1000</f>
        <v>0</v>
      </c>
      <c r="AJ135" s="42">
        <f t="shared" si="158"/>
        <v>1235.2403235945512</v>
      </c>
      <c r="AK135" s="42">
        <f t="shared" ref="AK135:AK142" si="163">SUM(AH135:AJ135)</f>
        <v>6976.878306644483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1"/>
        <v>4</v>
      </c>
      <c r="J136" s="11">
        <f t="shared" si="140"/>
        <v>13154.978845409105</v>
      </c>
      <c r="K136" s="11">
        <f t="shared" si="152"/>
        <v>131.54978845409104</v>
      </c>
      <c r="L136" s="24">
        <f t="shared" si="159"/>
        <v>1631.216282477161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4">$H$14*M136/1000</f>
        <v>6.0222899999999999</v>
      </c>
      <c r="Q136">
        <f t="shared" si="144"/>
        <v>68</v>
      </c>
      <c r="R136" s="45">
        <f>1000*VLOOKUP(Q136, '[1]Mortality (Interventions)'!$B$8:$AV$128, 16)</f>
        <v>9.8599678127831538</v>
      </c>
      <c r="S136" s="46">
        <f>VLOOKUP(I136, '[1]Lapse Rates'!$A$4:$F$24, 3)</f>
        <v>2.7812204999999998E-3</v>
      </c>
      <c r="T136" s="33">
        <f t="shared" si="153"/>
        <v>0.96639328858470042</v>
      </c>
      <c r="U136" s="33">
        <f t="shared" si="160"/>
        <v>9.5286067199348082E-3</v>
      </c>
      <c r="V136" s="39">
        <f t="shared" si="154"/>
        <v>2.6877528252741848E-3</v>
      </c>
      <c r="W136" s="32">
        <f t="shared" si="161"/>
        <v>0.95417692903949147</v>
      </c>
      <c r="X136" s="32"/>
      <c r="Y136" s="5">
        <f>AA135</f>
        <v>0</v>
      </c>
      <c r="Z136" s="5">
        <f t="shared" si="156"/>
        <v>5.819900637910755</v>
      </c>
      <c r="AA136" s="5">
        <f t="shared" si="162"/>
        <v>0</v>
      </c>
      <c r="AB136" s="5">
        <f t="shared" si="145"/>
        <v>5.7463301779852394</v>
      </c>
      <c r="AC136" s="32"/>
      <c r="AD136" s="5">
        <f>$W136*J136</f>
        <v>12552.177316291934</v>
      </c>
      <c r="AE136" s="5">
        <f t="shared" si="147"/>
        <v>-125.52177316291935</v>
      </c>
      <c r="AF136" s="5">
        <f t="shared" ref="AF136:AF152" si="165">-$W136*L136</f>
        <v>-1556.4689430132732</v>
      </c>
      <c r="AG136" s="5">
        <f t="shared" si="157"/>
        <v>-5738.4032963396194</v>
      </c>
      <c r="AH136" s="5">
        <f t="shared" si="149"/>
        <v>5131.783303776122</v>
      </c>
      <c r="AI136" s="42">
        <f t="shared" ref="AI136:AI152" si="166">-M136*($W135*N136-$W134*N135)/1000</f>
        <v>0</v>
      </c>
      <c r="AJ136" s="42">
        <f>$D$6*SUM(Y136:Z136,AD136:AE136)</f>
        <v>1219.6258410335354</v>
      </c>
      <c r="AK136" s="42">
        <f t="shared" si="163"/>
        <v>6351.4091448096569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1"/>
        <v>5</v>
      </c>
      <c r="J137" s="11">
        <f t="shared" si="140"/>
        <v>13154.978845409105</v>
      </c>
      <c r="K137" s="11">
        <f t="shared" si="152"/>
        <v>131.54978845409104</v>
      </c>
      <c r="L137" s="24">
        <f t="shared" si="159"/>
        <v>1631.216282477161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4"/>
        <v>6.0222899999999999</v>
      </c>
      <c r="Q137">
        <f t="shared" si="144"/>
        <v>69</v>
      </c>
      <c r="R137" s="45">
        <f>1000*VLOOKUP(Q137, '[1]Mortality (Interventions)'!$B$8:$AV$128, 16)</f>
        <v>10.897723668749382</v>
      </c>
      <c r="S137" s="46">
        <f>VLOOKUP(I137, '[1]Lapse Rates'!$A$4:$F$24, 3)</f>
        <v>2.4845683E-3</v>
      </c>
      <c r="T137" s="33">
        <f>W136</f>
        <v>0.95417692903949147</v>
      </c>
      <c r="U137" s="33">
        <f t="shared" si="160"/>
        <v>1.0398356503768266E-2</v>
      </c>
      <c r="V137" s="39">
        <f t="shared" si="154"/>
        <v>2.3707177504828699E-3</v>
      </c>
      <c r="W137" s="32">
        <f t="shared" si="161"/>
        <v>0.94140785478524036</v>
      </c>
      <c r="X137" s="32"/>
      <c r="Y137" s="5">
        <f t="shared" ref="Y137:Y152" si="167">AA136</f>
        <v>0</v>
      </c>
      <c r="Z137" s="5">
        <f t="shared" si="156"/>
        <v>5.7463301779852394</v>
      </c>
      <c r="AA137" s="5">
        <f t="shared" si="162"/>
        <v>0</v>
      </c>
      <c r="AB137" s="5">
        <f t="shared" si="145"/>
        <v>5.6694311097946049</v>
      </c>
      <c r="AC137" s="32"/>
      <c r="AD137" s="5">
        <f t="shared" ref="AD137:AD151" si="168">$W137*J137</f>
        <v>12384.200414601804</v>
      </c>
      <c r="AE137" s="5">
        <f t="shared" si="147"/>
        <v>-123.84200414601803</v>
      </c>
      <c r="AF137" s="5">
        <f t="shared" si="165"/>
        <v>-1535.6398211775788</v>
      </c>
      <c r="AG137" s="5">
        <f t="shared" si="157"/>
        <v>-6262.1918389078592</v>
      </c>
      <c r="AH137" s="5">
        <f t="shared" si="149"/>
        <v>4462.5267503703481</v>
      </c>
      <c r="AI137" s="42">
        <f t="shared" si="166"/>
        <v>0</v>
      </c>
      <c r="AJ137" s="42">
        <f t="shared" ref="AJ137:AJ152" si="169">$D$6*SUM(Y137:Z137,AD137:AE137)</f>
        <v>1203.3048750561729</v>
      </c>
      <c r="AK137" s="42">
        <f t="shared" si="163"/>
        <v>5665.831625426521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1"/>
        <v>6</v>
      </c>
      <c r="J138" s="11">
        <f t="shared" si="140"/>
        <v>13154.978845409105</v>
      </c>
      <c r="K138" s="11">
        <f t="shared" si="152"/>
        <v>131.54978845409104</v>
      </c>
      <c r="L138" s="24">
        <f t="shared" si="159"/>
        <v>1631.216282477161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4"/>
        <v>6.0222899999999999</v>
      </c>
      <c r="Q138">
        <f t="shared" si="144"/>
        <v>70</v>
      </c>
      <c r="R138" s="45">
        <f>1000*VLOOKUP(Q138, '[1]Mortality (Interventions)'!$B$8:$AV$128, 16)</f>
        <v>12.074748652830731</v>
      </c>
      <c r="S138" s="46">
        <f>VLOOKUP(I138, '[1]Lapse Rates'!$A$4:$F$24, 3)</f>
        <v>2.4510465999999999E-3</v>
      </c>
      <c r="T138" s="33">
        <f t="shared" ref="T138:T152" si="170">W137</f>
        <v>0.94140785478524036</v>
      </c>
      <c r="U138" s="33">
        <f t="shared" si="160"/>
        <v>1.1367263226332349E-2</v>
      </c>
      <c r="V138" s="39">
        <f t="shared" si="154"/>
        <v>2.307434521684657E-3</v>
      </c>
      <c r="W138" s="32">
        <f t="shared" si="161"/>
        <v>0.92773315703722337</v>
      </c>
      <c r="X138" s="32"/>
      <c r="Y138" s="5">
        <f t="shared" si="167"/>
        <v>0</v>
      </c>
      <c r="Z138" s="5">
        <f t="shared" si="156"/>
        <v>5.6694311097946049</v>
      </c>
      <c r="AA138" s="5">
        <f t="shared" si="162"/>
        <v>0</v>
      </c>
      <c r="AB138" s="5">
        <f t="shared" si="145"/>
        <v>5.5870781142936998</v>
      </c>
      <c r="AC138" s="32"/>
      <c r="AD138" s="5">
        <f t="shared" si="168"/>
        <v>12204.310055009277</v>
      </c>
      <c r="AE138" s="5">
        <f t="shared" si="147"/>
        <v>-122.04310055009276</v>
      </c>
      <c r="AF138" s="5">
        <f t="shared" si="165"/>
        <v>-1513.3334315530597</v>
      </c>
      <c r="AG138" s="5">
        <f>-U138*M138</f>
        <v>-6845.6955655309048</v>
      </c>
      <c r="AH138" s="5">
        <f t="shared" si="149"/>
        <v>3723.2379573752205</v>
      </c>
      <c r="AI138" s="42">
        <f t="shared" si="166"/>
        <v>0</v>
      </c>
      <c r="AJ138" s="42">
        <f t="shared" si="169"/>
        <v>1185.8265594243169</v>
      </c>
      <c r="AK138" s="42">
        <f t="shared" si="163"/>
        <v>4909.0645167995372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1"/>
        <v>7</v>
      </c>
      <c r="J139" s="11">
        <f t="shared" si="140"/>
        <v>13154.978845409105</v>
      </c>
      <c r="K139" s="11">
        <f t="shared" si="152"/>
        <v>131.54978845409104</v>
      </c>
      <c r="L139" s="24">
        <f t="shared" si="159"/>
        <v>1631.216282477161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4"/>
        <v>6.0222899999999999</v>
      </c>
      <c r="Q139">
        <f t="shared" si="144"/>
        <v>71</v>
      </c>
      <c r="R139" s="45">
        <f>1000*VLOOKUP(Q139, '[1]Mortality (Interventions)'!$B$8:$AV$128, 16)</f>
        <v>13.429638697540744</v>
      </c>
      <c r="S139" s="46">
        <f>VLOOKUP(I139, '[1]Lapse Rates'!$A$4:$F$24, 3)</f>
        <v>2.2232648999999998E-3</v>
      </c>
      <c r="T139" s="33">
        <f t="shared" si="170"/>
        <v>0.92773315703722337</v>
      </c>
      <c r="U139" s="33">
        <f t="shared" si="160"/>
        <v>1.2459121106738738E-2</v>
      </c>
      <c r="V139" s="39">
        <f t="shared" si="154"/>
        <v>2.0625965646070468E-3</v>
      </c>
      <c r="W139" s="32">
        <f t="shared" si="161"/>
        <v>0.91321143936587756</v>
      </c>
      <c r="X139" s="32"/>
      <c r="Y139" s="5">
        <f t="shared" si="167"/>
        <v>0</v>
      </c>
      <c r="Z139" s="5">
        <f t="shared" si="156"/>
        <v>5.5870781142936998</v>
      </c>
      <c r="AA139" s="5">
        <f t="shared" si="162"/>
        <v>0</v>
      </c>
      <c r="AB139" s="5">
        <f t="shared" si="145"/>
        <v>5.4996241191787307</v>
      </c>
      <c r="AC139" s="32"/>
      <c r="AD139" s="5">
        <f t="shared" si="168"/>
        <v>12013.277166243719</v>
      </c>
      <c r="AE139" s="5">
        <f t="shared" si="147"/>
        <v>-120.13277166243718</v>
      </c>
      <c r="AF139" s="5">
        <f t="shared" si="165"/>
        <v>-1489.6453692380242</v>
      </c>
      <c r="AG139" s="5">
        <f t="shared" ref="AG139:AG152" si="171">-U139*M139</f>
        <v>-7503.2440449901633</v>
      </c>
      <c r="AH139" s="5">
        <f t="shared" si="149"/>
        <v>2900.2549803530956</v>
      </c>
      <c r="AI139" s="42">
        <f t="shared" si="166"/>
        <v>0</v>
      </c>
      <c r="AJ139" s="42">
        <f t="shared" si="169"/>
        <v>1167.2655574714361</v>
      </c>
      <c r="AK139" s="42">
        <f t="shared" si="163"/>
        <v>4067.5205378245319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1"/>
        <v>8</v>
      </c>
      <c r="J140" s="11">
        <f t="shared" si="140"/>
        <v>13154.978845409105</v>
      </c>
      <c r="K140" s="11">
        <f t="shared" si="152"/>
        <v>131.54978845409104</v>
      </c>
      <c r="L140" s="24">
        <f t="shared" si="159"/>
        <v>1631.216282477161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4"/>
        <v>6.0222899999999999</v>
      </c>
      <c r="Q140">
        <f t="shared" si="144"/>
        <v>72</v>
      </c>
      <c r="R140" s="45">
        <f>1000*VLOOKUP(Q140, '[1]Mortality (Interventions)'!$B$8:$AV$128, 16)</f>
        <v>14.999765166664217</v>
      </c>
      <c r="S140" s="46">
        <f>VLOOKUP(I140, '[1]Lapse Rates'!$A$4:$F$24, 3)</f>
        <v>2.1873403E-3</v>
      </c>
      <c r="T140" s="33">
        <f t="shared" si="170"/>
        <v>0.91321143936587756</v>
      </c>
      <c r="U140" s="33">
        <f t="shared" si="160"/>
        <v>1.3697957137999582E-2</v>
      </c>
      <c r="V140" s="39">
        <f t="shared" si="154"/>
        <v>1.9975041837459904E-3</v>
      </c>
      <c r="W140" s="32">
        <f t="shared" si="161"/>
        <v>0.89751597804413197</v>
      </c>
      <c r="X140" s="32"/>
      <c r="Y140" s="5">
        <f t="shared" si="167"/>
        <v>0</v>
      </c>
      <c r="Z140" s="5">
        <f t="shared" si="156"/>
        <v>5.4996241191787307</v>
      </c>
      <c r="AA140" s="5">
        <f t="shared" si="162"/>
        <v>0</v>
      </c>
      <c r="AB140" s="5">
        <f t="shared" si="145"/>
        <v>5.4051014994153954</v>
      </c>
      <c r="AC140" s="32"/>
      <c r="AD140" s="5">
        <f t="shared" si="168"/>
        <v>11806.803704587219</v>
      </c>
      <c r="AE140" s="5">
        <f t="shared" si="147"/>
        <v>-118.06803704587219</v>
      </c>
      <c r="AF140" s="5">
        <f t="shared" si="165"/>
        <v>-1464.0426771690022</v>
      </c>
      <c r="AG140" s="5">
        <f t="shared" si="171"/>
        <v>-8249.3070292603497</v>
      </c>
      <c r="AH140" s="5">
        <f t="shared" si="149"/>
        <v>1975.3859611119951</v>
      </c>
      <c r="AI140" s="42">
        <f t="shared" si="166"/>
        <v>0</v>
      </c>
      <c r="AJ140" s="42">
        <f t="shared" si="169"/>
        <v>1147.2044821118975</v>
      </c>
      <c r="AK140" s="42">
        <f t="shared" si="163"/>
        <v>3122.5904432238926</v>
      </c>
    </row>
    <row r="141" spans="1:39" ht="15" x14ac:dyDescent="0.2">
      <c r="A141" s="12"/>
      <c r="B141" s="13">
        <v>1</v>
      </c>
      <c r="C141" s="10">
        <f>$H$131*0.14+$B$144</f>
        <v>2025.8656478394344</v>
      </c>
      <c r="D141" s="1"/>
      <c r="E141" s="81" t="s">
        <v>51</v>
      </c>
      <c r="F141" s="13"/>
      <c r="G141" s="8"/>
      <c r="I141" s="2">
        <f t="shared" si="151"/>
        <v>9</v>
      </c>
      <c r="J141" s="11">
        <f t="shared" si="140"/>
        <v>13154.978845409105</v>
      </c>
      <c r="K141" s="11">
        <f t="shared" si="152"/>
        <v>131.54978845409104</v>
      </c>
      <c r="L141" s="24">
        <f t="shared" si="159"/>
        <v>1631.216282477161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4"/>
        <v>6.0222899999999999</v>
      </c>
      <c r="Q141">
        <f t="shared" si="144"/>
        <v>73</v>
      </c>
      <c r="R141" s="45">
        <f>1000*VLOOKUP(Q141, '[1]Mortality (Interventions)'!$B$8:$AV$128, 16)</f>
        <v>16.820764794729246</v>
      </c>
      <c r="S141" s="46">
        <f>VLOOKUP(I141, '[1]Lapse Rates'!$A$4:$F$24, 3)</f>
        <v>1.9768835000000002E-3</v>
      </c>
      <c r="T141" s="33">
        <f t="shared" si="170"/>
        <v>0.89751597804413197</v>
      </c>
      <c r="U141" s="33">
        <f t="shared" si="160"/>
        <v>1.5096905166191723E-2</v>
      </c>
      <c r="V141" s="39">
        <f t="shared" si="154"/>
        <v>1.774284527981807E-3</v>
      </c>
      <c r="W141" s="32">
        <f t="shared" si="161"/>
        <v>0.88064478834995841</v>
      </c>
      <c r="X141" s="32"/>
      <c r="Y141" s="5">
        <f t="shared" si="167"/>
        <v>0</v>
      </c>
      <c r="Z141" s="5">
        <f t="shared" si="156"/>
        <v>5.4051014994153954</v>
      </c>
      <c r="AA141" s="5">
        <f t="shared" si="162"/>
        <v>0</v>
      </c>
      <c r="AB141" s="5">
        <f t="shared" si="145"/>
        <v>5.3034983024320708</v>
      </c>
      <c r="AC141" s="32"/>
      <c r="AD141" s="5">
        <f t="shared" si="168"/>
        <v>11584.863561063481</v>
      </c>
      <c r="AE141" s="5">
        <f t="shared" si="147"/>
        <v>-115.84863561063482</v>
      </c>
      <c r="AF141" s="5">
        <f t="shared" si="165"/>
        <v>-1436.5221178351055</v>
      </c>
      <c r="AG141" s="5">
        <f t="shared" si="171"/>
        <v>-9091.7941013304753</v>
      </c>
      <c r="AH141" s="5">
        <f t="shared" si="149"/>
        <v>940.69870628726494</v>
      </c>
      <c r="AI141" s="42">
        <f t="shared" si="166"/>
        <v>0</v>
      </c>
      <c r="AJ141" s="42">
        <f t="shared" si="169"/>
        <v>1125.6406046440168</v>
      </c>
      <c r="AK141" s="42">
        <f t="shared" si="163"/>
        <v>2066.3393109312819</v>
      </c>
    </row>
    <row r="142" spans="1:39" ht="15" x14ac:dyDescent="0.2">
      <c r="A142" s="12"/>
      <c r="B142" s="70" t="s">
        <v>49</v>
      </c>
      <c r="C142" s="10">
        <f>$H$131*0.11+$B$144</f>
        <v>1631.216282477161</v>
      </c>
      <c r="D142" s="1"/>
      <c r="E142" s="1"/>
      <c r="F142" s="1"/>
      <c r="I142" s="2">
        <f t="shared" si="151"/>
        <v>10</v>
      </c>
      <c r="J142" s="11">
        <f t="shared" si="140"/>
        <v>13154.978845409105</v>
      </c>
      <c r="K142" s="11">
        <f t="shared" si="152"/>
        <v>131.54978845409104</v>
      </c>
      <c r="L142" s="24">
        <f t="shared" si="159"/>
        <v>1631.216282477161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4"/>
        <v>6.0222899999999999</v>
      </c>
      <c r="Q142">
        <f t="shared" si="144"/>
        <v>74</v>
      </c>
      <c r="R142" s="45">
        <f>1000*VLOOKUP(Q142, '[1]Mortality (Interventions)'!$B$8:$AV$128, 16)</f>
        <v>18.997264330378325</v>
      </c>
      <c r="S142" s="46">
        <f>VLOOKUP(I142, '[1]Lapse Rates'!$A$4:$F$24, 3)</f>
        <v>1.6914747999999999E-3</v>
      </c>
      <c r="T142" s="33">
        <f t="shared" si="170"/>
        <v>0.88064478834995841</v>
      </c>
      <c r="U142" s="33">
        <f t="shared" si="160"/>
        <v>1.6729841825454235E-2</v>
      </c>
      <c r="V142" s="39">
        <f t="shared" si="154"/>
        <v>1.4895884672452883E-3</v>
      </c>
      <c r="W142" s="32">
        <f t="shared" si="161"/>
        <v>0.86242535805725884</v>
      </c>
      <c r="X142" s="32"/>
      <c r="Y142" s="5">
        <f t="shared" si="167"/>
        <v>0</v>
      </c>
      <c r="Z142" s="5">
        <f t="shared" si="156"/>
        <v>5.3034983024320708</v>
      </c>
      <c r="AA142" s="5">
        <f t="shared" si="162"/>
        <v>0</v>
      </c>
      <c r="AB142" s="5">
        <f t="shared" si="145"/>
        <v>5.193775609574649</v>
      </c>
      <c r="AC142" s="32"/>
      <c r="AD142" s="5">
        <f t="shared" si="168"/>
        <v>11345.187340987613</v>
      </c>
      <c r="AE142" s="5">
        <f t="shared" si="147"/>
        <v>-113.45187340987613</v>
      </c>
      <c r="AF142" s="5">
        <f t="shared" si="165"/>
        <v>-1406.8022864841962</v>
      </c>
      <c r="AG142" s="5">
        <f t="shared" si="171"/>
        <v>-10075.195912701478</v>
      </c>
      <c r="AH142" s="5">
        <f>SUM(AD142:AG142)</f>
        <v>-250.26273160793789</v>
      </c>
      <c r="AI142" s="42">
        <f t="shared" si="166"/>
        <v>0</v>
      </c>
      <c r="AJ142" s="42">
        <f t="shared" si="169"/>
        <v>1102.3535225528447</v>
      </c>
      <c r="AK142" s="42">
        <f t="shared" si="163"/>
        <v>852.09079094490676</v>
      </c>
    </row>
    <row r="143" spans="1:39" ht="15" x14ac:dyDescent="0.2">
      <c r="D143" s="1"/>
      <c r="E143" s="1"/>
      <c r="F143" s="1"/>
      <c r="I143" s="2">
        <f t="shared" si="151"/>
        <v>11</v>
      </c>
      <c r="J143" s="11">
        <f t="shared" si="140"/>
        <v>13154.978845409105</v>
      </c>
      <c r="K143" s="11">
        <f t="shared" si="152"/>
        <v>131.54978845409104</v>
      </c>
      <c r="L143" s="24">
        <f t="shared" si="159"/>
        <v>1631.216282477161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4"/>
        <v>6.0222899999999999</v>
      </c>
      <c r="Q143">
        <f t="shared" si="144"/>
        <v>75</v>
      </c>
      <c r="R143" s="45">
        <f>1000*VLOOKUP(Q143, '[1]Mortality (Interventions)'!$B$8:$AV$128, 16)</f>
        <v>21.523336959199789</v>
      </c>
      <c r="S143" s="46">
        <f>VLOOKUP(I143, '[1]Lapse Rates'!$A$4:$F$24, 3)</f>
        <v>1.5867464999999999E-3</v>
      </c>
      <c r="T143" s="33">
        <f t="shared" si="170"/>
        <v>0.86242535805725884</v>
      </c>
      <c r="U143" s="33">
        <f t="shared" si="160"/>
        <v>1.8562271583624911E-2</v>
      </c>
      <c r="V143" s="39">
        <f t="shared" si="154"/>
        <v>1.3684504184086023E-3</v>
      </c>
      <c r="W143" s="32">
        <f t="shared" si="161"/>
        <v>0.84249463605522534</v>
      </c>
      <c r="X143" s="31"/>
      <c r="Y143" s="5">
        <f t="shared" si="167"/>
        <v>0</v>
      </c>
      <c r="Z143" s="5">
        <f t="shared" si="156"/>
        <v>5.193775609574649</v>
      </c>
      <c r="AA143" s="5">
        <f t="shared" si="162"/>
        <v>0</v>
      </c>
      <c r="AB143" s="5">
        <f t="shared" si="145"/>
        <v>5.073747021769023</v>
      </c>
      <c r="AC143" s="32"/>
      <c r="AD143" s="5">
        <f t="shared" si="168"/>
        <v>11082.999114677132</v>
      </c>
      <c r="AE143" s="5">
        <f t="shared" si="147"/>
        <v>-110.82999114677132</v>
      </c>
      <c r="AF143" s="5">
        <f t="shared" si="165"/>
        <v>-1374.2909682329534</v>
      </c>
      <c r="AG143" s="5">
        <f t="shared" si="171"/>
        <v>-11178.738253534846</v>
      </c>
      <c r="AH143" s="5">
        <f t="shared" ref="AH143:AH152" si="172">SUM(AD143:AG143)</f>
        <v>-1580.8600982374392</v>
      </c>
      <c r="AI143" s="42">
        <f t="shared" si="166"/>
        <v>0</v>
      </c>
      <c r="AJ143" s="42">
        <f t="shared" si="169"/>
        <v>1076.8793004056276</v>
      </c>
      <c r="AK143" s="42">
        <f t="shared" ref="AK143:AK152" si="173">SUM(AH143:AJ143)</f>
        <v>-503.98079783181151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1"/>
        <v>12</v>
      </c>
      <c r="J144" s="11">
        <f t="shared" si="140"/>
        <v>13154.978845409105</v>
      </c>
      <c r="K144" s="11">
        <f t="shared" si="152"/>
        <v>131.54978845409104</v>
      </c>
      <c r="L144" s="24">
        <f t="shared" si="159"/>
        <v>1631.216282477161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4"/>
        <v>6.0222899999999999</v>
      </c>
      <c r="Q144">
        <f t="shared" si="144"/>
        <v>76</v>
      </c>
      <c r="R144" s="45">
        <f>1000*VLOOKUP(Q144, '[1]Mortality (Interventions)'!$B$8:$AV$128, 16)</f>
        <v>24.444724794607488</v>
      </c>
      <c r="S144" s="46">
        <f>VLOOKUP(I144, '[1]Lapse Rates'!$A$4:$F$24, 3)</f>
        <v>1.4412507000000001E-3</v>
      </c>
      <c r="T144" s="33">
        <f t="shared" si="170"/>
        <v>0.84249463605522534</v>
      </c>
      <c r="U144" s="33">
        <f t="shared" si="160"/>
        <v>2.0594549519302979E-2</v>
      </c>
      <c r="V144" s="39">
        <f t="shared" si="154"/>
        <v>1.2142459839608389E-3</v>
      </c>
      <c r="W144" s="32">
        <f t="shared" si="161"/>
        <v>0.82068584055196148</v>
      </c>
      <c r="X144" s="31"/>
      <c r="Y144" s="5">
        <f t="shared" si="167"/>
        <v>0</v>
      </c>
      <c r="Z144" s="5">
        <f t="shared" si="156"/>
        <v>5.073747021769023</v>
      </c>
      <c r="AA144" s="5">
        <f t="shared" si="162"/>
        <v>0</v>
      </c>
      <c r="AB144" s="5">
        <f t="shared" si="145"/>
        <v>4.9424081306976717</v>
      </c>
      <c r="AC144" s="32"/>
      <c r="AD144" s="5">
        <f t="shared" si="168"/>
        <v>10796.104871187843</v>
      </c>
      <c r="AE144" s="5">
        <f t="shared" si="147"/>
        <v>-107.96104871187842</v>
      </c>
      <c r="AF144" s="5">
        <f t="shared" si="165"/>
        <v>-1338.7161059068146</v>
      </c>
      <c r="AG144" s="5">
        <f t="shared" si="171"/>
        <v>-12402.634962460314</v>
      </c>
      <c r="AH144" s="5">
        <f t="shared" si="172"/>
        <v>-3053.2072458911643</v>
      </c>
      <c r="AI144" s="42">
        <f t="shared" si="166"/>
        <v>0</v>
      </c>
      <c r="AJ144" s="42">
        <f t="shared" si="169"/>
        <v>1049.0046435677275</v>
      </c>
      <c r="AK144" s="42">
        <f t="shared" si="173"/>
        <v>-2004.2026023234368</v>
      </c>
    </row>
    <row r="145" spans="1:37" ht="15" x14ac:dyDescent="0.2">
      <c r="A145" s="48"/>
      <c r="D145" s="1"/>
      <c r="E145" s="1"/>
      <c r="F145" s="1"/>
      <c r="I145" s="2">
        <f t="shared" si="151"/>
        <v>13</v>
      </c>
      <c r="J145" s="11">
        <f t="shared" si="140"/>
        <v>13154.978845409105</v>
      </c>
      <c r="K145" s="11">
        <f t="shared" si="152"/>
        <v>131.54978845409104</v>
      </c>
      <c r="L145" s="24">
        <f t="shared" si="159"/>
        <v>1631.216282477161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4"/>
        <v>6.0222899999999999</v>
      </c>
      <c r="Q145">
        <f t="shared" si="144"/>
        <v>77</v>
      </c>
      <c r="R145" s="45">
        <f>1000*VLOOKUP(Q145, '[1]Mortality (Interventions)'!$B$8:$AV$128, 16)</f>
        <v>27.842089443627533</v>
      </c>
      <c r="S145" s="46">
        <f>VLOOKUP(I145, '[1]Lapse Rates'!$A$4:$F$24, 3)</f>
        <v>1.3481251E-3</v>
      </c>
      <c r="T145" s="33">
        <f t="shared" si="170"/>
        <v>0.82068584055196148</v>
      </c>
      <c r="U145" s="33">
        <f t="shared" si="160"/>
        <v>2.2849608577766353E-2</v>
      </c>
      <c r="V145" s="39">
        <f t="shared" si="154"/>
        <v>1.1063871808626971E-3</v>
      </c>
      <c r="W145" s="32">
        <f t="shared" si="161"/>
        <v>0.79672984479333242</v>
      </c>
      <c r="X145" s="31"/>
      <c r="Y145" s="5">
        <f t="shared" si="167"/>
        <v>0</v>
      </c>
      <c r="Z145" s="5">
        <f t="shared" si="156"/>
        <v>4.9424081306976717</v>
      </c>
      <c r="AA145" s="5">
        <f t="shared" si="162"/>
        <v>0</v>
      </c>
      <c r="AB145" s="5">
        <f t="shared" si="145"/>
        <v>4.7981381770004381</v>
      </c>
      <c r="AC145" s="32"/>
      <c r="AD145" s="5">
        <f t="shared" si="168"/>
        <v>10480.964253762368</v>
      </c>
      <c r="AE145" s="5">
        <f t="shared" si="147"/>
        <v>-104.80964253762367</v>
      </c>
      <c r="AF145" s="5">
        <f t="shared" si="165"/>
        <v>-1299.6386955623852</v>
      </c>
      <c r="AG145" s="5">
        <f t="shared" si="171"/>
        <v>-13760.696924179652</v>
      </c>
      <c r="AH145" s="5">
        <f t="shared" si="172"/>
        <v>-4684.1810085172947</v>
      </c>
      <c r="AI145" s="42">
        <f t="shared" si="166"/>
        <v>0</v>
      </c>
      <c r="AJ145" s="42">
        <f t="shared" si="169"/>
        <v>1018.3856175987688</v>
      </c>
      <c r="AK145" s="42">
        <f t="shared" si="173"/>
        <v>-3665.7953909185258</v>
      </c>
    </row>
    <row r="146" spans="1:37" ht="15" x14ac:dyDescent="0.2">
      <c r="A146" s="48"/>
      <c r="D146" s="1"/>
      <c r="E146" s="1"/>
      <c r="F146" s="37"/>
      <c r="I146" s="2">
        <f t="shared" si="151"/>
        <v>14</v>
      </c>
      <c r="J146" s="11">
        <f t="shared" si="140"/>
        <v>13154.978845409105</v>
      </c>
      <c r="K146" s="11">
        <f t="shared" si="152"/>
        <v>131.54978845409104</v>
      </c>
      <c r="L146" s="24">
        <f t="shared" si="159"/>
        <v>1631.216282477161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4"/>
        <v>6.0222899999999999</v>
      </c>
      <c r="Q146">
        <f t="shared" si="144"/>
        <v>78</v>
      </c>
      <c r="R146" s="45">
        <f>1000*VLOOKUP(Q146, '[1]Mortality (Interventions)'!$B$8:$AV$128, 16)</f>
        <v>31.674894887624276</v>
      </c>
      <c r="S146" s="46">
        <f>VLOOKUP(I146, '[1]Lapse Rates'!$A$4:$F$24, 3)</f>
        <v>1.1365788999999999E-3</v>
      </c>
      <c r="T146" s="33">
        <f t="shared" si="170"/>
        <v>0.79672984479333242</v>
      </c>
      <c r="U146" s="33">
        <f t="shared" si="160"/>
        <v>2.5236334087662009E-2</v>
      </c>
      <c r="V146" s="39">
        <f t="shared" si="154"/>
        <v>9.0554633059237641E-4</v>
      </c>
      <c r="W146" s="32">
        <f t="shared" si="161"/>
        <v>0.77058796437507804</v>
      </c>
      <c r="X146" s="31"/>
      <c r="Y146" s="5">
        <f t="shared" si="167"/>
        <v>0</v>
      </c>
      <c r="Z146" s="5">
        <f t="shared" si="156"/>
        <v>4.7981381770004381</v>
      </c>
      <c r="AA146" s="5">
        <f t="shared" si="162"/>
        <v>0</v>
      </c>
      <c r="AB146" s="5">
        <f t="shared" si="145"/>
        <v>4.6407041919763889</v>
      </c>
      <c r="AC146" s="32"/>
      <c r="AD146" s="5">
        <f t="shared" si="168"/>
        <v>10137.068369881017</v>
      </c>
      <c r="AE146" s="5">
        <f t="shared" si="147"/>
        <v>-101.37068369881015</v>
      </c>
      <c r="AF146" s="5">
        <f t="shared" si="165"/>
        <v>-1256.9956345695578</v>
      </c>
      <c r="AG146" s="5">
        <f t="shared" si="171"/>
        <v>-15198.052241278603</v>
      </c>
      <c r="AH146" s="5">
        <f t="shared" si="172"/>
        <v>-6419.3501896659527</v>
      </c>
      <c r="AI146" s="42">
        <f t="shared" si="166"/>
        <v>0</v>
      </c>
      <c r="AJ146" s="42">
        <f t="shared" si="169"/>
        <v>984.97264036963838</v>
      </c>
      <c r="AK146" s="42">
        <f t="shared" si="173"/>
        <v>-5434.3775492963141</v>
      </c>
    </row>
    <row r="147" spans="1:37" ht="15" x14ac:dyDescent="0.2">
      <c r="A147" s="48"/>
      <c r="D147" s="1"/>
      <c r="E147" s="1"/>
      <c r="F147" s="1"/>
      <c r="I147" s="2">
        <f t="shared" si="151"/>
        <v>15</v>
      </c>
      <c r="J147" s="11">
        <f t="shared" si="140"/>
        <v>13154.978845409105</v>
      </c>
      <c r="K147" s="11">
        <f t="shared" si="152"/>
        <v>131.54978845409104</v>
      </c>
      <c r="L147" s="24">
        <f t="shared" si="159"/>
        <v>1631.216282477161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4"/>
        <v>6.0222899999999999</v>
      </c>
      <c r="Q147">
        <f t="shared" si="144"/>
        <v>79</v>
      </c>
      <c r="R147" s="45">
        <f>1000*VLOOKUP(Q147, '[1]Mortality (Interventions)'!$B$8:$AV$128, 16)</f>
        <v>35.97909790623148</v>
      </c>
      <c r="S147" s="46">
        <f>VLOOKUP(I147, '[1]Lapse Rates'!$A$4:$F$24, 3)</f>
        <v>1.0075606E-3</v>
      </c>
      <c r="T147" s="33">
        <f t="shared" si="170"/>
        <v>0.77058796437507804</v>
      </c>
      <c r="U147" s="33">
        <f t="shared" si="160"/>
        <v>2.7725059815614551E-2</v>
      </c>
      <c r="V147" s="39">
        <f t="shared" si="154"/>
        <v>7.7641407173853223E-4</v>
      </c>
      <c r="W147" s="32">
        <f t="shared" si="161"/>
        <v>0.7420864904877249</v>
      </c>
      <c r="X147" s="31"/>
      <c r="Y147" s="5">
        <f t="shared" si="167"/>
        <v>0</v>
      </c>
      <c r="Z147" s="5">
        <f t="shared" si="156"/>
        <v>4.6407041919763889</v>
      </c>
      <c r="AA147" s="5">
        <f t="shared" si="162"/>
        <v>0</v>
      </c>
      <c r="AB147" s="5">
        <f t="shared" si="145"/>
        <v>4.469060050799321</v>
      </c>
      <c r="AC147" s="32"/>
      <c r="AD147" s="5">
        <f t="shared" si="168"/>
        <v>9762.1320838299052</v>
      </c>
      <c r="AE147" s="5">
        <f t="shared" si="147"/>
        <v>-97.621320838299056</v>
      </c>
      <c r="AF147" s="5">
        <f t="shared" si="165"/>
        <v>-1210.5035662899097</v>
      </c>
      <c r="AG147" s="5">
        <f t="shared" si="171"/>
        <v>-16696.835047697736</v>
      </c>
      <c r="AH147" s="5">
        <f t="shared" si="172"/>
        <v>-8242.8278509960401</v>
      </c>
      <c r="AI147" s="42">
        <f t="shared" si="166"/>
        <v>0</v>
      </c>
      <c r="AJ147" s="42">
        <f t="shared" si="169"/>
        <v>948.54375893070937</v>
      </c>
      <c r="AK147" s="42">
        <f t="shared" si="173"/>
        <v>-7294.2840920653307</v>
      </c>
    </row>
    <row r="148" spans="1:37" ht="15" x14ac:dyDescent="0.2">
      <c r="I148" s="2">
        <f t="shared" si="151"/>
        <v>16</v>
      </c>
      <c r="J148" s="11">
        <f t="shared" si="140"/>
        <v>13154.978845409105</v>
      </c>
      <c r="K148" s="11">
        <f t="shared" si="152"/>
        <v>131.54978845409104</v>
      </c>
      <c r="L148" s="24">
        <f t="shared" si="159"/>
        <v>1631.216282477161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4"/>
        <v>6.0222899999999999</v>
      </c>
      <c r="Q148">
        <f t="shared" si="144"/>
        <v>80</v>
      </c>
      <c r="R148" s="45">
        <f>1000*VLOOKUP(Q148, '[1]Mortality (Interventions)'!$B$8:$AV$128, 16)</f>
        <v>40.725306489097434</v>
      </c>
      <c r="S148" s="46">
        <f>VLOOKUP(I148, '[1]Lapse Rates'!$A$4:$F$24, 3)</f>
        <v>8.9731130000000002E-4</v>
      </c>
      <c r="T148" s="33">
        <f t="shared" si="170"/>
        <v>0.7420864904877249</v>
      </c>
      <c r="U148" s="33">
        <f t="shared" si="160"/>
        <v>3.0221699766531284E-2</v>
      </c>
      <c r="V148" s="39">
        <f t="shared" si="154"/>
        <v>6.6588259349197813E-4</v>
      </c>
      <c r="W148" s="32">
        <f t="shared" si="161"/>
        <v>0.71119890812770159</v>
      </c>
      <c r="X148" s="31"/>
      <c r="Y148" s="5">
        <f t="shared" si="167"/>
        <v>0</v>
      </c>
      <c r="Z148" s="5">
        <f t="shared" si="156"/>
        <v>4.469060050799321</v>
      </c>
      <c r="AA148" s="5">
        <f t="shared" si="162"/>
        <v>0</v>
      </c>
      <c r="AB148" s="5">
        <f t="shared" si="145"/>
        <v>4.2830460724283759</v>
      </c>
      <c r="AC148" s="32"/>
      <c r="AD148" s="5">
        <f t="shared" si="168"/>
        <v>9355.8065912979673</v>
      </c>
      <c r="AE148" s="5">
        <f t="shared" si="147"/>
        <v>-93.558065912979671</v>
      </c>
      <c r="AF148" s="5">
        <f t="shared" si="165"/>
        <v>-1160.1192390178853</v>
      </c>
      <c r="AG148" s="5">
        <f t="shared" si="171"/>
        <v>-18200.384028698369</v>
      </c>
      <c r="AH148" s="5">
        <f t="shared" si="172"/>
        <v>-10098.254742331266</v>
      </c>
      <c r="AI148" s="42">
        <f t="shared" si="166"/>
        <v>0</v>
      </c>
      <c r="AJ148" s="42">
        <f t="shared" si="169"/>
        <v>909.06499513125095</v>
      </c>
      <c r="AK148" s="42">
        <f t="shared" si="173"/>
        <v>-9189.1897472000146</v>
      </c>
    </row>
    <row r="149" spans="1:37" ht="15" x14ac:dyDescent="0.2">
      <c r="I149" s="2">
        <f t="shared" si="151"/>
        <v>17</v>
      </c>
      <c r="J149" s="11">
        <f t="shared" si="140"/>
        <v>13154.978845409105</v>
      </c>
      <c r="K149" s="11">
        <f t="shared" si="152"/>
        <v>131.54978845409104</v>
      </c>
      <c r="L149" s="24">
        <f t="shared" si="159"/>
        <v>1631.216282477161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4"/>
        <v>6.0222899999999999</v>
      </c>
      <c r="Q149">
        <f t="shared" si="144"/>
        <v>81</v>
      </c>
      <c r="R149" s="45">
        <f>1000*VLOOKUP(Q149, '[1]Mortality (Interventions)'!$B$8:$AV$128, 16)</f>
        <v>45.992471563202891</v>
      </c>
      <c r="S149" s="46">
        <f>VLOOKUP(I149, '[1]Lapse Rates'!$A$4:$F$24, 3)</f>
        <v>7.4594940000000001E-4</v>
      </c>
      <c r="T149" s="33">
        <f t="shared" si="170"/>
        <v>0.71119890812770159</v>
      </c>
      <c r="U149" s="33">
        <f t="shared" si="160"/>
        <v>3.2709795557844257E-2</v>
      </c>
      <c r="V149" s="39">
        <f t="shared" si="154"/>
        <v>5.3051839879851418E-4</v>
      </c>
      <c r="W149" s="32">
        <f t="shared" si="161"/>
        <v>0.67795859417105886</v>
      </c>
      <c r="X149" s="31"/>
      <c r="Y149" s="5">
        <f t="shared" si="167"/>
        <v>0</v>
      </c>
      <c r="Z149" s="5">
        <f t="shared" si="156"/>
        <v>4.2830460724283759</v>
      </c>
      <c r="AA149" s="5">
        <f t="shared" si="162"/>
        <v>0</v>
      </c>
      <c r="AB149" s="5">
        <f t="shared" si="145"/>
        <v>4.0828632620904264</v>
      </c>
      <c r="AC149" s="32"/>
      <c r="AD149" s="5">
        <f t="shared" si="168"/>
        <v>8918.5309643835753</v>
      </c>
      <c r="AE149" s="5">
        <f t="shared" si="147"/>
        <v>-89.185309643835751</v>
      </c>
      <c r="AF149" s="5">
        <f t="shared" si="165"/>
        <v>-1105.897097657157</v>
      </c>
      <c r="AG149" s="5">
        <f t="shared" si="171"/>
        <v>-19698.78746900499</v>
      </c>
      <c r="AH149" s="5">
        <f t="shared" si="172"/>
        <v>-11975.338911922408</v>
      </c>
      <c r="AI149" s="42">
        <f t="shared" si="166"/>
        <v>0</v>
      </c>
      <c r="AJ149" s="42">
        <f t="shared" si="169"/>
        <v>866.57897554967383</v>
      </c>
      <c r="AK149" s="42">
        <f t="shared" si="173"/>
        <v>-11108.759936372735</v>
      </c>
    </row>
    <row r="150" spans="1:37" ht="15" x14ac:dyDescent="0.2">
      <c r="I150" s="2">
        <f t="shared" si="151"/>
        <v>18</v>
      </c>
      <c r="J150" s="11">
        <f t="shared" si="140"/>
        <v>13154.978845409105</v>
      </c>
      <c r="K150" s="11">
        <f t="shared" si="152"/>
        <v>131.54978845409104</v>
      </c>
      <c r="L150" s="24">
        <f t="shared" si="159"/>
        <v>1631.216282477161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4"/>
        <v>6.0222899999999999</v>
      </c>
      <c r="Q150">
        <f t="shared" si="144"/>
        <v>82</v>
      </c>
      <c r="R150" s="45">
        <f>1000*VLOOKUP(Q150, '[1]Mortality (Interventions)'!$B$8:$AV$128, 16)</f>
        <v>51.964919235539128</v>
      </c>
      <c r="S150" s="46">
        <f>VLOOKUP(I150, '[1]Lapse Rates'!$A$4:$F$24, 3)</f>
        <v>5.9837330000000002E-4</v>
      </c>
      <c r="T150" s="33">
        <f t="shared" si="170"/>
        <v>0.67795859417105886</v>
      </c>
      <c r="U150" s="33">
        <f t="shared" si="160"/>
        <v>3.523006359113872E-2</v>
      </c>
      <c r="V150" s="39">
        <f t="shared" si="154"/>
        <v>4.0567232125749726E-4</v>
      </c>
      <c r="W150" s="32">
        <f t="shared" si="161"/>
        <v>0.64232285825866264</v>
      </c>
      <c r="X150" s="31"/>
      <c r="Y150" s="5">
        <f t="shared" si="167"/>
        <v>0</v>
      </c>
      <c r="Z150" s="5">
        <f t="shared" si="156"/>
        <v>4.0828632620904264</v>
      </c>
      <c r="AA150" s="5">
        <f t="shared" si="162"/>
        <v>0</v>
      </c>
      <c r="AB150" s="5">
        <f t="shared" si="145"/>
        <v>3.8682545260625614</v>
      </c>
      <c r="AC150" s="32"/>
      <c r="AD150" s="5">
        <f t="shared" si="168"/>
        <v>8449.7436123154184</v>
      </c>
      <c r="AE150" s="5">
        <f t="shared" si="147"/>
        <v>-84.497436123154174</v>
      </c>
      <c r="AF150" s="5">
        <f t="shared" si="165"/>
        <v>-1047.7675049988002</v>
      </c>
      <c r="AG150" s="5">
        <f t="shared" si="171"/>
        <v>-21216.565966427879</v>
      </c>
      <c r="AH150" s="5">
        <f t="shared" si="172"/>
        <v>-13899.087295234414</v>
      </c>
      <c r="AI150" s="42">
        <f t="shared" si="166"/>
        <v>0</v>
      </c>
      <c r="AJ150" s="42">
        <f t="shared" si="169"/>
        <v>821.03117877047225</v>
      </c>
      <c r="AK150" s="42">
        <f t="shared" si="173"/>
        <v>-13078.056116463942</v>
      </c>
    </row>
    <row r="151" spans="1:37" ht="15" x14ac:dyDescent="0.2">
      <c r="I151" s="2">
        <f t="shared" si="151"/>
        <v>19</v>
      </c>
      <c r="J151" s="11">
        <f t="shared" si="140"/>
        <v>13154.978845409105</v>
      </c>
      <c r="K151" s="11">
        <f t="shared" si="152"/>
        <v>131.54978845409104</v>
      </c>
      <c r="L151" s="24">
        <f t="shared" si="159"/>
        <v>1631.216282477161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4"/>
        <v>6.0222899999999999</v>
      </c>
      <c r="Q151">
        <f t="shared" si="144"/>
        <v>83</v>
      </c>
      <c r="R151" s="45">
        <f>1000*VLOOKUP(Q151, '[1]Mortality (Interventions)'!$B$8:$AV$128, 16)</f>
        <v>58.729282495867118</v>
      </c>
      <c r="S151" s="46">
        <f>VLOOKUP(I151, '[1]Lapse Rates'!$A$4:$F$24, 3)</f>
        <v>4.66450453E-2</v>
      </c>
      <c r="T151" s="33">
        <f t="shared" si="170"/>
        <v>0.64232285825866264</v>
      </c>
      <c r="U151" s="33">
        <f t="shared" si="160"/>
        <v>3.772316059622581E-2</v>
      </c>
      <c r="V151" s="39">
        <f t="shared" si="154"/>
        <v>2.9961178820700797E-2</v>
      </c>
      <c r="W151" s="32">
        <f t="shared" si="161"/>
        <v>0.574638518841736</v>
      </c>
      <c r="X151" s="31"/>
      <c r="Y151" s="5">
        <f t="shared" si="167"/>
        <v>0</v>
      </c>
      <c r="Z151" s="5">
        <f t="shared" si="156"/>
        <v>3.8682545260625614</v>
      </c>
      <c r="AA151" s="5">
        <f t="shared" si="162"/>
        <v>0</v>
      </c>
      <c r="AB151" s="5">
        <f t="shared" si="145"/>
        <v>3.4606398056353984</v>
      </c>
      <c r="AC151" s="32"/>
      <c r="AD151" s="5">
        <f t="shared" si="168"/>
        <v>7559.3575591202589</v>
      </c>
      <c r="AE151" s="5">
        <f t="shared" si="147"/>
        <v>-75.59357559120258</v>
      </c>
      <c r="AF151" s="5">
        <f t="shared" si="165"/>
        <v>-937.35970847319868</v>
      </c>
      <c r="AG151" s="5">
        <f t="shared" si="171"/>
        <v>-22717.981282704473</v>
      </c>
      <c r="AH151" s="5">
        <f t="shared" si="172"/>
        <v>-16171.577007648615</v>
      </c>
      <c r="AI151" s="42">
        <f t="shared" si="166"/>
        <v>0</v>
      </c>
      <c r="AJ151" s="42">
        <f t="shared" si="169"/>
        <v>734.53672255320726</v>
      </c>
      <c r="AK151" s="42">
        <f t="shared" si="173"/>
        <v>-15437.040285095409</v>
      </c>
    </row>
    <row r="152" spans="1:37" ht="15" x14ac:dyDescent="0.2">
      <c r="I152" s="2">
        <f t="shared" si="151"/>
        <v>20</v>
      </c>
      <c r="J152" s="11">
        <f t="shared" si="140"/>
        <v>13154.978845409105</v>
      </c>
      <c r="K152" s="11">
        <f t="shared" si="152"/>
        <v>131.54978845409104</v>
      </c>
      <c r="L152" s="24">
        <f t="shared" si="159"/>
        <v>1631.216282477161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4"/>
        <v>6.0222899999999999</v>
      </c>
      <c r="Q152">
        <f t="shared" si="144"/>
        <v>84</v>
      </c>
      <c r="R152" s="45">
        <f>1000*VLOOKUP(Q152, '[1]Mortality (Interventions)'!$B$8:$AV$128, 16)</f>
        <v>66.416859145033627</v>
      </c>
      <c r="S152" s="46">
        <f>VLOOKUP(I152, '[1]Lapse Rates'!$A$4:$F$24, 3)</f>
        <v>0</v>
      </c>
      <c r="T152" s="33">
        <f t="shared" si="170"/>
        <v>0.574638518841736</v>
      </c>
      <c r="U152" s="33">
        <f t="shared" si="160"/>
        <v>3.8165685565222332E-2</v>
      </c>
      <c r="V152" s="39">
        <f t="shared" si="154"/>
        <v>0</v>
      </c>
      <c r="W152" s="32">
        <f t="shared" si="161"/>
        <v>0.53647283327651363</v>
      </c>
      <c r="X152" s="31"/>
      <c r="Y152" s="5">
        <f t="shared" si="167"/>
        <v>0</v>
      </c>
      <c r="Z152" s="5">
        <f t="shared" si="156"/>
        <v>3.4606398056353984</v>
      </c>
      <c r="AA152" s="5">
        <f t="shared" si="162"/>
        <v>0</v>
      </c>
      <c r="AB152" s="5">
        <f t="shared" si="145"/>
        <v>3.2307949791128152</v>
      </c>
      <c r="AC152" s="32"/>
      <c r="AD152" s="5">
        <f>$W152*J152</f>
        <v>7057.2887728892229</v>
      </c>
      <c r="AE152" s="5">
        <f t="shared" si="147"/>
        <v>-70.572887728892226</v>
      </c>
      <c r="AF152" s="5">
        <f t="shared" si="165"/>
        <v>-875.10322074730436</v>
      </c>
      <c r="AG152" s="5">
        <f t="shared" si="171"/>
        <v>-22984.482652258281</v>
      </c>
      <c r="AH152" s="5">
        <f t="shared" si="172"/>
        <v>-16872.869987845253</v>
      </c>
      <c r="AI152" s="42">
        <f t="shared" si="166"/>
        <v>0</v>
      </c>
      <c r="AJ152" s="42">
        <f t="shared" si="169"/>
        <v>685.7363170991614</v>
      </c>
      <c r="AK152" s="42">
        <f t="shared" si="173"/>
        <v>-16187.133670746092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229238.17958576718</v>
      </c>
      <c r="AE155" s="21">
        <f t="shared" ref="AE155:AK155" si="174">SUM(AE132:AE152)</f>
        <v>-7292.6896052241682</v>
      </c>
      <c r="AF155" s="21">
        <f t="shared" si="174"/>
        <v>-27206.504786153564</v>
      </c>
      <c r="AG155" s="21">
        <f t="shared" si="174"/>
        <v>-242306.49567747637</v>
      </c>
      <c r="AH155" s="21">
        <f t="shared" si="174"/>
        <v>-47567.51048308691</v>
      </c>
      <c r="AI155" s="21">
        <f t="shared" si="174"/>
        <v>0</v>
      </c>
      <c r="AJ155" s="21">
        <f t="shared" si="174"/>
        <v>21008.528597772158</v>
      </c>
      <c r="AK155" s="21">
        <f t="shared" si="174"/>
        <v>-26558.981885314744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113442.39244097065</v>
      </c>
      <c r="AE157" s="21">
        <f t="shared" ref="AE157:AK157" si="175">AE132+NPV($D$6,AE133:AE152)</f>
        <v>-6146.3573958722363</v>
      </c>
      <c r="AF157" s="21">
        <f t="shared" si="175"/>
        <v>-12991.994926447758</v>
      </c>
      <c r="AG157" s="21">
        <f t="shared" si="175"/>
        <v>-79125.545172622064</v>
      </c>
      <c r="AH157" s="21">
        <f t="shared" si="175"/>
        <v>15178.494946028575</v>
      </c>
      <c r="AI157" s="21">
        <f t="shared" si="175"/>
        <v>0</v>
      </c>
      <c r="AJ157" s="21">
        <f t="shared" si="175"/>
        <v>9756.0341014267869</v>
      </c>
      <c r="AK157" s="21">
        <f t="shared" si="175"/>
        <v>24934.529047455369</v>
      </c>
    </row>
    <row r="159" spans="1:37" x14ac:dyDescent="0.15">
      <c r="AC159" s="22" t="str">
        <f>"Present Value at "&amp;TEXT($D$7,"0.00%")&amp;":"</f>
        <v>Present Value at 5.64%:</v>
      </c>
      <c r="AD159" s="21">
        <f>AD132+NPV($D$7,AD133:AD152)</f>
        <v>146792.98564383003</v>
      </c>
      <c r="AE159" s="21">
        <f t="shared" ref="AE159:AK159" si="176">AE132+NPV($D$7,AE133:AE152)</f>
        <v>-6475.1883371005315</v>
      </c>
      <c r="AF159" s="21">
        <f t="shared" si="176"/>
        <v>-17069.495862156826</v>
      </c>
      <c r="AG159" s="21">
        <f t="shared" si="176"/>
        <v>-121566.01675438597</v>
      </c>
      <c r="AH159" s="21">
        <f t="shared" si="176"/>
        <v>1682.2846901867133</v>
      </c>
      <c r="AI159" s="21">
        <f t="shared" si="176"/>
        <v>0</v>
      </c>
      <c r="AJ159" s="21">
        <f t="shared" si="176"/>
        <v>12997.014098987187</v>
      </c>
      <c r="AK159" s="21">
        <f t="shared" si="176"/>
        <v>14679.298789173896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12943.940768442842</v>
      </c>
    </row>
    <row r="162" spans="1:39" ht="15" x14ac:dyDescent="0.2">
      <c r="G162" s="58" t="s">
        <v>114</v>
      </c>
      <c r="H162" s="57"/>
      <c r="I162" s="57"/>
      <c r="J162" s="11">
        <f>H$161</f>
        <v>12943.940768442842</v>
      </c>
      <c r="K162" s="11">
        <f>J162*$C$10</f>
        <v>5177.5763073771377</v>
      </c>
      <c r="L162" s="24">
        <f>$C$171</f>
        <v>1996.3316545294956</v>
      </c>
      <c r="M162" s="11">
        <f t="shared" ref="M162:M182" si="177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8">O162*W162</f>
        <v>0</v>
      </c>
      <c r="AB162" s="5">
        <f>P162*W162</f>
        <v>6.0222899999999999</v>
      </c>
      <c r="AC162" s="32"/>
      <c r="AD162" s="5">
        <f>$W162*J162</f>
        <v>12943.940768442842</v>
      </c>
      <c r="AE162" s="5">
        <f>-$W162*K162</f>
        <v>-5177.5763073771377</v>
      </c>
      <c r="AF162" s="5">
        <f>-$W162*L162</f>
        <v>-1996.3316545294956</v>
      </c>
      <c r="AG162" s="5"/>
      <c r="AH162" s="5">
        <f>SUM(AD162:AG162)</f>
        <v>5770.0328065362091</v>
      </c>
      <c r="AI162" s="42">
        <f>Y162-AA162</f>
        <v>0</v>
      </c>
      <c r="AJ162" s="42"/>
      <c r="AK162" s="42">
        <f>SUM(AH162:AJ162)</f>
        <v>5770.0328065362091</v>
      </c>
      <c r="AL162" s="6" t="s">
        <v>39</v>
      </c>
      <c r="AM162" s="36">
        <f>AK189</f>
        <v>14473.482683001941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9">H$161</f>
        <v>12943.940768442842</v>
      </c>
      <c r="K163" s="11"/>
      <c r="L163" s="24"/>
      <c r="M163" s="11">
        <f t="shared" si="177"/>
        <v>602229</v>
      </c>
      <c r="N163" s="78">
        <f t="shared" ref="N163:N182" si="180">N131</f>
        <v>0</v>
      </c>
      <c r="O163" s="35">
        <f t="shared" ref="O163:O182" si="181">M163*N163/1000</f>
        <v>0</v>
      </c>
      <c r="P163" s="35">
        <f t="shared" ref="P163:P164" si="182">$H$14*M163/1000</f>
        <v>6.0222899999999999</v>
      </c>
      <c r="Q163">
        <f t="shared" ref="Q163:Q182" si="183">Q5</f>
        <v>65</v>
      </c>
      <c r="R163" s="45">
        <f>1000*VLOOKUP(Q163, '[1]Mortality (Interventions)'!$B$8:$AV$128, 19)</f>
        <v>7.1127629433636246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7.112762943363625E-3</v>
      </c>
      <c r="V163" s="39">
        <f>MIN(S163*T163,T163-U163)</f>
        <v>3.4608985999999998E-3</v>
      </c>
      <c r="W163" s="32">
        <f>T163-SUM(U163:V163)</f>
        <v>0.98942633845663641</v>
      </c>
      <c r="X163" s="32"/>
      <c r="Y163" s="5">
        <f>AA162</f>
        <v>0</v>
      </c>
      <c r="Z163" s="5">
        <f>AB162</f>
        <v>6.0222899999999999</v>
      </c>
      <c r="AA163" s="5">
        <f t="shared" si="178"/>
        <v>0</v>
      </c>
      <c r="AB163" s="5">
        <f t="shared" ref="AB163:AB182" si="184">P163*W163</f>
        <v>5.9586123438240168</v>
      </c>
      <c r="AC163" s="32"/>
      <c r="AD163" s="5">
        <f t="shared" ref="AD163:AD165" si="185">$W163*J163</f>
        <v>12807.075919719982</v>
      </c>
      <c r="AE163" s="5">
        <f t="shared" ref="AE163:AE182" si="186">-$W163*K163</f>
        <v>0</v>
      </c>
      <c r="AF163" s="5">
        <f t="shared" ref="AF163:AF164" si="187">-$W163*L163</f>
        <v>0</v>
      </c>
      <c r="AG163" s="5">
        <f>-U163*M163</f>
        <v>-4283.5121146189322</v>
      </c>
      <c r="AH163" s="5">
        <f t="shared" ref="AH163:AH171" si="188">SUM(AD163:AG163)</f>
        <v>8523.5638051010501</v>
      </c>
      <c r="AI163" s="42">
        <f>-M163*$W162*(N163-N162)/1000</f>
        <v>0</v>
      </c>
      <c r="AJ163" s="42">
        <f>$D$6*SUM(Y163:Z163,AD163:AE163)</f>
        <v>1256.9649343735305</v>
      </c>
      <c r="AK163" s="42">
        <f t="shared" ref="AK163" si="189">SUM(AH163:AJ163)</f>
        <v>9780.528739474581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90">I163+1</f>
        <v>2</v>
      </c>
      <c r="J164" s="11">
        <f t="shared" si="179"/>
        <v>12943.940768442842</v>
      </c>
      <c r="K164" s="11">
        <f t="shared" ref="K164:K182" si="191">J164*$C$11</f>
        <v>129.43940768442843</v>
      </c>
      <c r="L164" s="24">
        <f>$C$172</f>
        <v>1608.0134314762101</v>
      </c>
      <c r="M164" s="11">
        <f t="shared" si="177"/>
        <v>602229</v>
      </c>
      <c r="N164" s="78">
        <f t="shared" si="180"/>
        <v>0</v>
      </c>
      <c r="O164" s="35">
        <f t="shared" si="181"/>
        <v>0</v>
      </c>
      <c r="P164" s="35">
        <f t="shared" si="182"/>
        <v>6.0222899999999999</v>
      </c>
      <c r="Q164">
        <f t="shared" si="183"/>
        <v>66</v>
      </c>
      <c r="R164" s="45">
        <f>1000*VLOOKUP(Q164, '[1]Mortality (Interventions)'!$B$8:$AV$128, 19)</f>
        <v>7.8816473878545095</v>
      </c>
      <c r="S164" s="46">
        <f>VLOOKUP(I164, '[1]Lapse Rates'!$A$4:$F$24, 3)</f>
        <v>3.2267923000000001E-3</v>
      </c>
      <c r="T164" s="33">
        <f t="shared" ref="T164:T166" si="192">W163</f>
        <v>0.98942633845663641</v>
      </c>
      <c r="U164" s="33">
        <f>T164*R164/1000</f>
        <v>7.7983095159712005E-3</v>
      </c>
      <c r="V164" s="39">
        <f t="shared" ref="V164:V182" si="193">MIN(S164*T164,T164-U164)</f>
        <v>3.1926732903490682E-3</v>
      </c>
      <c r="W164" s="32">
        <f>T164-SUM(U164:V164)</f>
        <v>0.97843535565031614</v>
      </c>
      <c r="X164" s="32"/>
      <c r="Y164" s="5">
        <f t="shared" ref="Y164:Y165" si="194">AA163</f>
        <v>0</v>
      </c>
      <c r="Z164" s="5">
        <f t="shared" ref="Z164:Z182" si="195">AB163</f>
        <v>5.9586123438240168</v>
      </c>
      <c r="AA164" s="5">
        <f>O164*W164</f>
        <v>0</v>
      </c>
      <c r="AB164" s="5">
        <f t="shared" si="184"/>
        <v>5.8924214579793421</v>
      </c>
      <c r="AC164" s="32"/>
      <c r="AD164" s="5">
        <f t="shared" si="185"/>
        <v>12664.809289287999</v>
      </c>
      <c r="AE164" s="5">
        <f t="shared" si="186"/>
        <v>-126.64809289288</v>
      </c>
      <c r="AF164" s="5">
        <f t="shared" si="187"/>
        <v>-1573.3371937169109</v>
      </c>
      <c r="AG164" s="5">
        <f t="shared" ref="AG164:AG167" si="196">-U164*M164</f>
        <v>-4696.3681414938201</v>
      </c>
      <c r="AH164" s="5">
        <f t="shared" si="188"/>
        <v>6268.4558611843895</v>
      </c>
      <c r="AI164" s="42">
        <f>-M164*($W163*N164-$W162*N163)/1000</f>
        <v>0</v>
      </c>
      <c r="AJ164" s="42">
        <f t="shared" ref="AJ164:AJ165" si="197">$D$6*SUM(Y164:Z164,AD164:AE164)</f>
        <v>1230.5781532372905</v>
      </c>
      <c r="AK164" s="42">
        <f>SUM(AH164:AJ164)</f>
        <v>7499.0340144216798</v>
      </c>
      <c r="AL164" s="48" t="s">
        <v>59</v>
      </c>
      <c r="AM164" s="54">
        <f>AK189/AD189</f>
        <v>9.9999999858225941E-2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90"/>
        <v>3</v>
      </c>
      <c r="J165" s="11">
        <f t="shared" si="179"/>
        <v>12943.940768442842</v>
      </c>
      <c r="K165" s="11">
        <f t="shared" si="191"/>
        <v>129.43940768442843</v>
      </c>
      <c r="L165" s="24">
        <f t="shared" ref="L165:L182" si="198">$C$172</f>
        <v>1608.0134314762101</v>
      </c>
      <c r="M165" s="11">
        <f t="shared" si="177"/>
        <v>602229</v>
      </c>
      <c r="N165" s="78">
        <f t="shared" si="180"/>
        <v>0</v>
      </c>
      <c r="O165" s="35">
        <f t="shared" si="181"/>
        <v>0</v>
      </c>
      <c r="P165" s="35">
        <f>$H$14*M165/1000</f>
        <v>6.0222899999999999</v>
      </c>
      <c r="Q165">
        <f t="shared" si="183"/>
        <v>67</v>
      </c>
      <c r="R165" s="45">
        <f>1000*VLOOKUP(Q165, '[1]Mortality (Interventions)'!$B$8:$AV$128, 19)</f>
        <v>8.7117324379144012</v>
      </c>
      <c r="S165" s="46">
        <f>VLOOKUP(I165, '[1]Lapse Rates'!$A$4:$F$24, 3)</f>
        <v>2.9657235000000001E-3</v>
      </c>
      <c r="T165" s="33">
        <f t="shared" si="192"/>
        <v>0.97843535565031614</v>
      </c>
      <c r="U165" s="33">
        <f t="shared" ref="U165:U182" si="199">T165*R165/1000</f>
        <v>8.523867026221172E-3</v>
      </c>
      <c r="V165" s="39">
        <f t="shared" si="193"/>
        <v>2.9017687274830004E-3</v>
      </c>
      <c r="W165" s="32">
        <f t="shared" ref="W165:W182" si="200">T165-SUM(U165:V165)</f>
        <v>0.967009719896612</v>
      </c>
      <c r="X165" s="32"/>
      <c r="Y165" s="5">
        <f t="shared" si="194"/>
        <v>0</v>
      </c>
      <c r="Z165" s="5">
        <f t="shared" si="195"/>
        <v>5.8924214579793421</v>
      </c>
      <c r="AA165" s="5">
        <f t="shared" ref="AA165:AA182" si="201">O165*W165</f>
        <v>0</v>
      </c>
      <c r="AB165" s="5">
        <f t="shared" si="184"/>
        <v>5.8236129660361673</v>
      </c>
      <c r="AC165" s="32"/>
      <c r="AD165" s="5">
        <f t="shared" si="185"/>
        <v>12516.916536850249</v>
      </c>
      <c r="AE165" s="5">
        <f t="shared" si="186"/>
        <v>-125.1691653685025</v>
      </c>
      <c r="AF165" s="5">
        <f>-$W165*L165</f>
        <v>-1554.9646179617998</v>
      </c>
      <c r="AG165" s="5">
        <f t="shared" si="196"/>
        <v>-5133.3199153341502</v>
      </c>
      <c r="AH165" s="5">
        <f t="shared" si="188"/>
        <v>5703.4628381857965</v>
      </c>
      <c r="AI165" s="42">
        <f>-M165*($W164*N165-$W163*N164)/1000</f>
        <v>0</v>
      </c>
      <c r="AJ165" s="42">
        <f t="shared" si="197"/>
        <v>1216.2084636873872</v>
      </c>
      <c r="AK165" s="42">
        <f t="shared" ref="AK165:AK172" si="202">SUM(AH165:AJ165)</f>
        <v>6919.6713018731834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90"/>
        <v>4</v>
      </c>
      <c r="J166" s="11">
        <f t="shared" si="179"/>
        <v>12943.940768442842</v>
      </c>
      <c r="K166" s="11">
        <f t="shared" si="191"/>
        <v>129.43940768442843</v>
      </c>
      <c r="L166" s="24">
        <f t="shared" si="198"/>
        <v>1608.0134314762101</v>
      </c>
      <c r="M166" s="11">
        <f t="shared" si="177"/>
        <v>602229</v>
      </c>
      <c r="N166" s="78">
        <f t="shared" si="180"/>
        <v>0</v>
      </c>
      <c r="O166" s="35">
        <f t="shared" si="181"/>
        <v>0</v>
      </c>
      <c r="P166" s="35">
        <f t="shared" ref="P166:P182" si="203">$H$14*M166/1000</f>
        <v>6.0222899999999999</v>
      </c>
      <c r="Q166">
        <f t="shared" si="183"/>
        <v>68</v>
      </c>
      <c r="R166" s="45">
        <f>1000*VLOOKUP(Q166, '[1]Mortality (Interventions)'!$B$8:$AV$128, 19)</f>
        <v>9.604528232141103</v>
      </c>
      <c r="S166" s="46">
        <f>VLOOKUP(I166, '[1]Lapse Rates'!$A$4:$F$24, 3)</f>
        <v>2.7812204999999998E-3</v>
      </c>
      <c r="T166" s="33">
        <f t="shared" si="192"/>
        <v>0.967009719896612</v>
      </c>
      <c r="U166" s="33">
        <f t="shared" si="199"/>
        <v>9.2876721555018703E-3</v>
      </c>
      <c r="V166" s="39">
        <f t="shared" si="193"/>
        <v>2.689467256675715E-3</v>
      </c>
      <c r="W166" s="32">
        <f t="shared" si="200"/>
        <v>0.9550325804844344</v>
      </c>
      <c r="X166" s="32"/>
      <c r="Y166" s="5">
        <f>AA165</f>
        <v>0</v>
      </c>
      <c r="Z166" s="5">
        <f t="shared" si="195"/>
        <v>5.8236129660361673</v>
      </c>
      <c r="AA166" s="5">
        <f t="shared" si="201"/>
        <v>0</v>
      </c>
      <c r="AB166" s="5">
        <f t="shared" si="184"/>
        <v>5.7514831591256046</v>
      </c>
      <c r="AC166" s="32"/>
      <c r="AD166" s="5">
        <f>$W166*J166</f>
        <v>12361.885153723641</v>
      </c>
      <c r="AE166" s="5">
        <f t="shared" si="186"/>
        <v>-123.61885153723641</v>
      </c>
      <c r="AF166" s="5">
        <f t="shared" ref="AF166:AF182" si="204">-$W166*L166</f>
        <v>-1535.7052169163553</v>
      </c>
      <c r="AG166" s="5">
        <f t="shared" si="196"/>
        <v>-5593.3055145357357</v>
      </c>
      <c r="AH166" s="5">
        <f t="shared" si="188"/>
        <v>5109.2555707343126</v>
      </c>
      <c r="AI166" s="42">
        <f t="shared" ref="AI166:AI182" si="205">-M166*($W165*N166-$W164*N165)/1000</f>
        <v>0</v>
      </c>
      <c r="AJ166" s="42">
        <f>$D$6*SUM(Y166:Z166,AD166:AE166)</f>
        <v>1201.1452206764545</v>
      </c>
      <c r="AK166" s="42">
        <f t="shared" si="202"/>
        <v>6310.4007914107669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90"/>
        <v>5</v>
      </c>
      <c r="J167" s="11">
        <f t="shared" si="179"/>
        <v>12943.940768442842</v>
      </c>
      <c r="K167" s="11">
        <f t="shared" si="191"/>
        <v>129.43940768442843</v>
      </c>
      <c r="L167" s="24">
        <f t="shared" si="198"/>
        <v>1608.0134314762101</v>
      </c>
      <c r="M167" s="11">
        <f t="shared" si="177"/>
        <v>602229</v>
      </c>
      <c r="N167" s="78">
        <f t="shared" si="180"/>
        <v>0</v>
      </c>
      <c r="O167" s="35">
        <f t="shared" si="181"/>
        <v>0</v>
      </c>
      <c r="P167" s="35">
        <f t="shared" si="203"/>
        <v>6.0222899999999999</v>
      </c>
      <c r="Q167">
        <f t="shared" si="183"/>
        <v>69</v>
      </c>
      <c r="R167" s="45">
        <f>1000*VLOOKUP(Q167, '[1]Mortality (Interventions)'!$B$8:$AV$128, 19)</f>
        <v>10.615399221372455</v>
      </c>
      <c r="S167" s="46">
        <f>VLOOKUP(I167, '[1]Lapse Rates'!$A$4:$F$24, 3)</f>
        <v>2.4845683E-3</v>
      </c>
      <c r="T167" s="33">
        <f>W166</f>
        <v>0.9550325804844344</v>
      </c>
      <c r="U167" s="33">
        <f t="shared" si="199"/>
        <v>1.0138052111259791E-2</v>
      </c>
      <c r="V167" s="39">
        <f t="shared" si="193"/>
        <v>2.3728436749388244E-3</v>
      </c>
      <c r="W167" s="32">
        <f t="shared" si="200"/>
        <v>0.94252168469823583</v>
      </c>
      <c r="X167" s="32"/>
      <c r="Y167" s="5">
        <f t="shared" ref="Y167:Y182" si="206">AA166</f>
        <v>0</v>
      </c>
      <c r="Z167" s="5">
        <f t="shared" si="195"/>
        <v>5.7514831591256046</v>
      </c>
      <c r="AA167" s="5">
        <f t="shared" si="201"/>
        <v>0</v>
      </c>
      <c r="AB167" s="5">
        <f t="shared" si="184"/>
        <v>5.6761389165413387</v>
      </c>
      <c r="AC167" s="32"/>
      <c r="AD167" s="5">
        <f t="shared" ref="AD167:AD181" si="207">$W167*J167</f>
        <v>12199.944859706926</v>
      </c>
      <c r="AE167" s="5">
        <f t="shared" si="186"/>
        <v>-121.99944859706926</v>
      </c>
      <c r="AF167" s="5">
        <f t="shared" si="204"/>
        <v>-1515.5875284523488</v>
      </c>
      <c r="AG167" s="5">
        <f t="shared" si="196"/>
        <v>-6105.4289849118732</v>
      </c>
      <c r="AH167" s="5">
        <f t="shared" si="188"/>
        <v>4456.9288977456354</v>
      </c>
      <c r="AI167" s="42">
        <f t="shared" si="205"/>
        <v>0</v>
      </c>
      <c r="AJ167" s="42">
        <f t="shared" ref="AJ167:AJ182" si="208">$D$6*SUM(Y167:Z167,AD167:AE167)</f>
        <v>1185.4106653277872</v>
      </c>
      <c r="AK167" s="42">
        <f t="shared" si="202"/>
        <v>5642.3395630734231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90"/>
        <v>6</v>
      </c>
      <c r="J168" s="11">
        <f t="shared" si="179"/>
        <v>12943.940768442842</v>
      </c>
      <c r="K168" s="11">
        <f t="shared" si="191"/>
        <v>129.43940768442843</v>
      </c>
      <c r="L168" s="24">
        <f t="shared" si="198"/>
        <v>1608.0134314762101</v>
      </c>
      <c r="M168" s="11">
        <f t="shared" si="177"/>
        <v>602229</v>
      </c>
      <c r="N168" s="78">
        <f t="shared" si="180"/>
        <v>0</v>
      </c>
      <c r="O168" s="35">
        <f t="shared" si="181"/>
        <v>0</v>
      </c>
      <c r="P168" s="35">
        <f t="shared" si="203"/>
        <v>6.0222899999999999</v>
      </c>
      <c r="Q168">
        <f t="shared" si="183"/>
        <v>70</v>
      </c>
      <c r="R168" s="45">
        <f>1000*VLOOKUP(Q168, '[1]Mortality (Interventions)'!$B$8:$AV$128, 19)</f>
        <v>11.887058259263416</v>
      </c>
      <c r="S168" s="46">
        <f>VLOOKUP(I168, '[1]Lapse Rates'!$A$4:$F$24, 3)</f>
        <v>2.4510465999999999E-3</v>
      </c>
      <c r="T168" s="33">
        <f t="shared" ref="T168:T182" si="209">W167</f>
        <v>0.94252168469823583</v>
      </c>
      <c r="U168" s="33">
        <f t="shared" si="199"/>
        <v>1.1203810176627034E-2</v>
      </c>
      <c r="V168" s="39">
        <f t="shared" si="193"/>
        <v>2.3101645707058827E-3</v>
      </c>
      <c r="W168" s="32">
        <f t="shared" si="200"/>
        <v>0.92900770995090287</v>
      </c>
      <c r="X168" s="32"/>
      <c r="Y168" s="5">
        <f t="shared" si="206"/>
        <v>0</v>
      </c>
      <c r="Z168" s="5">
        <f t="shared" si="195"/>
        <v>5.6761389165413387</v>
      </c>
      <c r="AA168" s="5">
        <f t="shared" si="201"/>
        <v>0</v>
      </c>
      <c r="AB168" s="5">
        <f t="shared" si="184"/>
        <v>5.5947538415602232</v>
      </c>
      <c r="AC168" s="32"/>
      <c r="AD168" s="5">
        <f t="shared" si="207"/>
        <v>12025.020771031215</v>
      </c>
      <c r="AE168" s="5">
        <f t="shared" si="186"/>
        <v>-120.25020771031215</v>
      </c>
      <c r="AF168" s="5">
        <f t="shared" si="204"/>
        <v>-1493.8568755460071</v>
      </c>
      <c r="AG168" s="5">
        <f>-U168*M168</f>
        <v>-6747.2593988599219</v>
      </c>
      <c r="AH168" s="5">
        <f t="shared" si="188"/>
        <v>3663.6542889149732</v>
      </c>
      <c r="AI168" s="42">
        <f t="shared" si="205"/>
        <v>0</v>
      </c>
      <c r="AJ168" s="42">
        <f t="shared" si="208"/>
        <v>1168.4148214894933</v>
      </c>
      <c r="AK168" s="42">
        <f t="shared" si="202"/>
        <v>4832.0691104044663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90"/>
        <v>7</v>
      </c>
      <c r="J169" s="11">
        <f t="shared" si="179"/>
        <v>12943.940768442842</v>
      </c>
      <c r="K169" s="11">
        <f t="shared" si="191"/>
        <v>129.43940768442843</v>
      </c>
      <c r="L169" s="24">
        <f t="shared" si="198"/>
        <v>1608.0134314762101</v>
      </c>
      <c r="M169" s="11">
        <f t="shared" si="177"/>
        <v>602229</v>
      </c>
      <c r="N169" s="78">
        <f t="shared" si="180"/>
        <v>0</v>
      </c>
      <c r="O169" s="35">
        <f t="shared" si="181"/>
        <v>0</v>
      </c>
      <c r="P169" s="35">
        <f t="shared" si="203"/>
        <v>6.0222899999999999</v>
      </c>
      <c r="Q169">
        <f t="shared" si="183"/>
        <v>71</v>
      </c>
      <c r="R169" s="45">
        <f>1000*VLOOKUP(Q169, '[1]Mortality (Interventions)'!$B$8:$AV$128, 19)</f>
        <v>13.220887836957209</v>
      </c>
      <c r="S169" s="46">
        <f>VLOOKUP(I169, '[1]Lapse Rates'!$A$4:$F$24, 3)</f>
        <v>2.2232648999999998E-3</v>
      </c>
      <c r="T169" s="33">
        <f t="shared" si="209"/>
        <v>0.92900770995090287</v>
      </c>
      <c r="U169" s="33">
        <f t="shared" si="199"/>
        <v>1.2282306732929361E-2</v>
      </c>
      <c r="V169" s="39">
        <f t="shared" si="193"/>
        <v>2.0654302333632229E-3</v>
      </c>
      <c r="W169" s="32">
        <f t="shared" si="200"/>
        <v>0.91465997298461033</v>
      </c>
      <c r="X169" s="32"/>
      <c r="Y169" s="5">
        <f t="shared" si="206"/>
        <v>0</v>
      </c>
      <c r="Z169" s="5">
        <f t="shared" si="195"/>
        <v>5.5947538415602232</v>
      </c>
      <c r="AA169" s="5">
        <f t="shared" si="201"/>
        <v>0</v>
      </c>
      <c r="AB169" s="5">
        <f t="shared" si="184"/>
        <v>5.5083476087054892</v>
      </c>
      <c r="AC169" s="32"/>
      <c r="AD169" s="5">
        <f t="shared" si="207"/>
        <v>11839.304513578327</v>
      </c>
      <c r="AE169" s="5">
        <f t="shared" si="186"/>
        <v>-118.39304513578327</v>
      </c>
      <c r="AF169" s="5">
        <f t="shared" si="204"/>
        <v>-1470.7855217929209</v>
      </c>
      <c r="AG169" s="5">
        <f t="shared" ref="AG169:AG182" si="210">-U169*M169</f>
        <v>-7396.7613014653161</v>
      </c>
      <c r="AH169" s="5">
        <f t="shared" si="188"/>
        <v>2853.3646451843069</v>
      </c>
      <c r="AI169" s="42">
        <f t="shared" si="205"/>
        <v>0</v>
      </c>
      <c r="AJ169" s="42">
        <f t="shared" si="208"/>
        <v>1150.3702604060707</v>
      </c>
      <c r="AK169" s="42">
        <f t="shared" si="202"/>
        <v>4003.7349055903778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90"/>
        <v>8</v>
      </c>
      <c r="J170" s="11">
        <f t="shared" si="179"/>
        <v>12943.940768442842</v>
      </c>
      <c r="K170" s="11">
        <f t="shared" si="191"/>
        <v>129.43940768442843</v>
      </c>
      <c r="L170" s="24">
        <f t="shared" si="198"/>
        <v>1608.0134314762101</v>
      </c>
      <c r="M170" s="11">
        <f t="shared" si="177"/>
        <v>602229</v>
      </c>
      <c r="N170" s="78">
        <f t="shared" si="180"/>
        <v>0</v>
      </c>
      <c r="O170" s="35">
        <f t="shared" si="181"/>
        <v>0</v>
      </c>
      <c r="P170" s="35">
        <f t="shared" si="203"/>
        <v>6.0222899999999999</v>
      </c>
      <c r="Q170">
        <f t="shared" si="183"/>
        <v>72</v>
      </c>
      <c r="R170" s="45">
        <f>1000*VLOOKUP(Q170, '[1]Mortality (Interventions)'!$B$8:$AV$128, 19)</f>
        <v>14.766608195161663</v>
      </c>
      <c r="S170" s="46">
        <f>VLOOKUP(I170, '[1]Lapse Rates'!$A$4:$F$24, 3)</f>
        <v>2.1873403E-3</v>
      </c>
      <c r="T170" s="33">
        <f t="shared" si="209"/>
        <v>0.91465997298461033</v>
      </c>
      <c r="U170" s="33">
        <f t="shared" si="199"/>
        <v>1.3506425452860892E-2</v>
      </c>
      <c r="V170" s="39">
        <f t="shared" si="193"/>
        <v>2.0006726197061495E-3</v>
      </c>
      <c r="W170" s="32">
        <f t="shared" si="200"/>
        <v>0.89915287491204332</v>
      </c>
      <c r="X170" s="32"/>
      <c r="Y170" s="5">
        <f t="shared" si="206"/>
        <v>0</v>
      </c>
      <c r="Z170" s="5">
        <f t="shared" si="195"/>
        <v>5.5083476087054892</v>
      </c>
      <c r="AA170" s="5">
        <f t="shared" si="201"/>
        <v>0</v>
      </c>
      <c r="AB170" s="5">
        <f t="shared" si="184"/>
        <v>5.414959367054049</v>
      </c>
      <c r="AC170" s="32"/>
      <c r="AD170" s="5">
        <f t="shared" si="207"/>
        <v>11638.581554636585</v>
      </c>
      <c r="AE170" s="5">
        <f t="shared" si="186"/>
        <v>-116.38581554636586</v>
      </c>
      <c r="AF170" s="5">
        <f t="shared" si="204"/>
        <v>-1445.8498998090142</v>
      </c>
      <c r="AG170" s="5">
        <f t="shared" si="210"/>
        <v>-8133.9610940509619</v>
      </c>
      <c r="AH170" s="5">
        <f t="shared" si="188"/>
        <v>1942.3847452302425</v>
      </c>
      <c r="AI170" s="42">
        <f t="shared" si="205"/>
        <v>0</v>
      </c>
      <c r="AJ170" s="42">
        <f t="shared" si="208"/>
        <v>1130.8677709051647</v>
      </c>
      <c r="AK170" s="42">
        <f t="shared" si="202"/>
        <v>3073.2525161354069</v>
      </c>
    </row>
    <row r="171" spans="1:39" ht="15" x14ac:dyDescent="0.2">
      <c r="A171" s="12"/>
      <c r="B171" s="13">
        <v>1</v>
      </c>
      <c r="C171" s="10">
        <f>$H$161*0.14+$B$174</f>
        <v>1996.3316545294956</v>
      </c>
      <c r="D171" s="1"/>
      <c r="E171" s="81" t="s">
        <v>51</v>
      </c>
      <c r="F171" s="13"/>
      <c r="G171" s="8"/>
      <c r="I171" s="2">
        <f t="shared" si="190"/>
        <v>9</v>
      </c>
      <c r="J171" s="11">
        <f t="shared" si="179"/>
        <v>12943.940768442842</v>
      </c>
      <c r="K171" s="11">
        <f t="shared" si="191"/>
        <v>129.43940768442843</v>
      </c>
      <c r="L171" s="24">
        <f t="shared" si="198"/>
        <v>1608.0134314762101</v>
      </c>
      <c r="M171" s="11">
        <f t="shared" si="177"/>
        <v>602229</v>
      </c>
      <c r="N171" s="78">
        <f t="shared" si="180"/>
        <v>0</v>
      </c>
      <c r="O171" s="35">
        <f t="shared" si="181"/>
        <v>0</v>
      </c>
      <c r="P171" s="35">
        <f t="shared" si="203"/>
        <v>6.0222899999999999</v>
      </c>
      <c r="Q171">
        <f t="shared" si="183"/>
        <v>73</v>
      </c>
      <c r="R171" s="45">
        <f>1000*VLOOKUP(Q171, '[1]Mortality (Interventions)'!$B$8:$AV$128, 19)</f>
        <v>16.559302129526202</v>
      </c>
      <c r="S171" s="46">
        <f>VLOOKUP(I171, '[1]Lapse Rates'!$A$4:$F$24, 3)</f>
        <v>1.9768835000000002E-3</v>
      </c>
      <c r="T171" s="33">
        <f t="shared" si="209"/>
        <v>0.89915287491204332</v>
      </c>
      <c r="U171" s="33">
        <f t="shared" si="199"/>
        <v>1.4889344116300605E-2</v>
      </c>
      <c r="V171" s="39">
        <f t="shared" si="193"/>
        <v>1.7775204823911827E-3</v>
      </c>
      <c r="W171" s="32">
        <f t="shared" si="200"/>
        <v>0.8824860103133515</v>
      </c>
      <c r="X171" s="32"/>
      <c r="Y171" s="5">
        <f t="shared" si="206"/>
        <v>0</v>
      </c>
      <c r="Z171" s="5">
        <f t="shared" si="195"/>
        <v>5.414959367054049</v>
      </c>
      <c r="AA171" s="5">
        <f t="shared" si="201"/>
        <v>0</v>
      </c>
      <c r="AB171" s="5">
        <f t="shared" si="184"/>
        <v>5.3145866750499939</v>
      </c>
      <c r="AC171" s="32"/>
      <c r="AD171" s="5">
        <f t="shared" si="207"/>
        <v>11422.846646475462</v>
      </c>
      <c r="AE171" s="5">
        <f t="shared" si="186"/>
        <v>-114.22846646475462</v>
      </c>
      <c r="AF171" s="5">
        <f t="shared" si="204"/>
        <v>-1419.0493576737226</v>
      </c>
      <c r="AG171" s="5">
        <f t="shared" si="210"/>
        <v>-8966.7948178155966</v>
      </c>
      <c r="AH171" s="5">
        <f t="shared" si="188"/>
        <v>922.77400452138863</v>
      </c>
      <c r="AI171" s="42">
        <f t="shared" si="205"/>
        <v>0</v>
      </c>
      <c r="AJ171" s="42">
        <f t="shared" si="208"/>
        <v>1109.9066509729585</v>
      </c>
      <c r="AK171" s="42">
        <f t="shared" si="202"/>
        <v>2032.6806554943471</v>
      </c>
    </row>
    <row r="172" spans="1:39" ht="15" x14ac:dyDescent="0.2">
      <c r="A172" s="12"/>
      <c r="B172" s="70" t="s">
        <v>49</v>
      </c>
      <c r="C172" s="10">
        <f>$H$161*0.11+$B$174</f>
        <v>1608.0134314762101</v>
      </c>
      <c r="D172" s="1"/>
      <c r="E172" s="1"/>
      <c r="F172" s="1"/>
      <c r="I172" s="2">
        <f t="shared" si="190"/>
        <v>10</v>
      </c>
      <c r="J172" s="11">
        <f t="shared" si="179"/>
        <v>12943.940768442842</v>
      </c>
      <c r="K172" s="11">
        <f t="shared" si="191"/>
        <v>129.43940768442843</v>
      </c>
      <c r="L172" s="24">
        <f t="shared" si="198"/>
        <v>1608.0134314762101</v>
      </c>
      <c r="M172" s="11">
        <f t="shared" si="177"/>
        <v>602229</v>
      </c>
      <c r="N172" s="78">
        <f t="shared" si="180"/>
        <v>0</v>
      </c>
      <c r="O172" s="35">
        <f t="shared" si="181"/>
        <v>0</v>
      </c>
      <c r="P172" s="35">
        <f t="shared" si="203"/>
        <v>6.0222899999999999</v>
      </c>
      <c r="Q172">
        <f t="shared" si="183"/>
        <v>74</v>
      </c>
      <c r="R172" s="45">
        <f>1000*VLOOKUP(Q172, '[1]Mortality (Interventions)'!$B$8:$AV$128, 19)</f>
        <v>18.701970066175551</v>
      </c>
      <c r="S172" s="46">
        <f>VLOOKUP(I172, '[1]Lapse Rates'!$A$4:$F$24, 3)</f>
        <v>1.6914747999999999E-3</v>
      </c>
      <c r="T172" s="33">
        <f t="shared" si="209"/>
        <v>0.8824860103133515</v>
      </c>
      <c r="U172" s="33">
        <f t="shared" si="199"/>
        <v>1.6504226948698988E-2</v>
      </c>
      <c r="V172" s="39">
        <f t="shared" si="193"/>
        <v>1.4927028477975742E-3</v>
      </c>
      <c r="W172" s="32">
        <f t="shared" si="200"/>
        <v>0.86448908051685491</v>
      </c>
      <c r="X172" s="32"/>
      <c r="Y172" s="5">
        <f t="shared" si="206"/>
        <v>0</v>
      </c>
      <c r="Z172" s="5">
        <f t="shared" si="195"/>
        <v>5.3145866750499939</v>
      </c>
      <c r="AA172" s="5">
        <f t="shared" si="201"/>
        <v>0</v>
      </c>
      <c r="AB172" s="5">
        <f t="shared" si="184"/>
        <v>5.2062039447058499</v>
      </c>
      <c r="AC172" s="32"/>
      <c r="AD172" s="5">
        <f t="shared" si="207"/>
        <v>11189.895453175784</v>
      </c>
      <c r="AE172" s="5">
        <f t="shared" si="186"/>
        <v>-111.89895453175785</v>
      </c>
      <c r="AF172" s="5">
        <f t="shared" si="204"/>
        <v>-1390.1100528356217</v>
      </c>
      <c r="AG172" s="5">
        <f t="shared" si="210"/>
        <v>-9939.3240910880431</v>
      </c>
      <c r="AH172" s="5">
        <f>SUM(AD172:AG172)</f>
        <v>-251.43764527963867</v>
      </c>
      <c r="AI172" s="42">
        <f t="shared" si="205"/>
        <v>0</v>
      </c>
      <c r="AJ172" s="42">
        <f t="shared" si="208"/>
        <v>1087.2728174698013</v>
      </c>
      <c r="AK172" s="42">
        <f t="shared" si="202"/>
        <v>835.83517219016267</v>
      </c>
    </row>
    <row r="173" spans="1:39" ht="15" x14ac:dyDescent="0.2">
      <c r="D173" s="1"/>
      <c r="E173" s="1"/>
      <c r="F173" s="1"/>
      <c r="I173" s="2">
        <f t="shared" si="190"/>
        <v>11</v>
      </c>
      <c r="J173" s="11">
        <f t="shared" si="179"/>
        <v>12943.940768442842</v>
      </c>
      <c r="K173" s="11">
        <f t="shared" si="191"/>
        <v>129.43940768442843</v>
      </c>
      <c r="L173" s="24">
        <f t="shared" si="198"/>
        <v>1608.0134314762101</v>
      </c>
      <c r="M173" s="11">
        <f t="shared" si="177"/>
        <v>602229</v>
      </c>
      <c r="N173" s="78">
        <f t="shared" si="180"/>
        <v>0</v>
      </c>
      <c r="O173" s="35">
        <f t="shared" si="181"/>
        <v>0</v>
      </c>
      <c r="P173" s="35">
        <f t="shared" si="203"/>
        <v>6.0222899999999999</v>
      </c>
      <c r="Q173">
        <f t="shared" si="183"/>
        <v>75</v>
      </c>
      <c r="R173" s="45">
        <f>1000*VLOOKUP(Q173, '[1]Mortality (Interventions)'!$B$8:$AV$128, 19)</f>
        <v>21.188777317346943</v>
      </c>
      <c r="S173" s="46">
        <f>VLOOKUP(I173, '[1]Lapse Rates'!$A$4:$F$24, 3)</f>
        <v>1.5867464999999999E-3</v>
      </c>
      <c r="T173" s="33">
        <f t="shared" si="209"/>
        <v>0.86448908051685491</v>
      </c>
      <c r="U173" s="33">
        <f t="shared" si="199"/>
        <v>1.8317466620349651E-2</v>
      </c>
      <c r="V173" s="39">
        <f t="shared" si="193"/>
        <v>1.3717250227983377E-3</v>
      </c>
      <c r="W173" s="32">
        <f t="shared" si="200"/>
        <v>0.84479988887370694</v>
      </c>
      <c r="X173" s="31"/>
      <c r="Y173" s="5">
        <f t="shared" si="206"/>
        <v>0</v>
      </c>
      <c r="Z173" s="5">
        <f t="shared" si="195"/>
        <v>5.2062039447058499</v>
      </c>
      <c r="AA173" s="5">
        <f t="shared" si="201"/>
        <v>0</v>
      </c>
      <c r="AB173" s="5">
        <f t="shared" si="184"/>
        <v>5.0876299227652364</v>
      </c>
      <c r="AC173" s="32"/>
      <c r="AD173" s="5">
        <f t="shared" si="207"/>
        <v>10935.039722768359</v>
      </c>
      <c r="AE173" s="5">
        <f t="shared" si="186"/>
        <v>-109.35039722768359</v>
      </c>
      <c r="AF173" s="5">
        <f t="shared" si="204"/>
        <v>-1358.4495682185304</v>
      </c>
      <c r="AG173" s="5">
        <f t="shared" si="210"/>
        <v>-11031.309605306549</v>
      </c>
      <c r="AH173" s="5">
        <f t="shared" ref="AH173:AH182" si="211">SUM(AD173:AG173)</f>
        <v>-1564.0698479844032</v>
      </c>
      <c r="AI173" s="42">
        <f t="shared" si="205"/>
        <v>0</v>
      </c>
      <c r="AJ173" s="42">
        <f t="shared" si="208"/>
        <v>1062.510851442516</v>
      </c>
      <c r="AK173" s="42">
        <f t="shared" ref="AK173:AK182" si="212">SUM(AH173:AJ173)</f>
        <v>-501.55899654188715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90"/>
        <v>12</v>
      </c>
      <c r="J174" s="11">
        <f t="shared" si="179"/>
        <v>12943.940768442842</v>
      </c>
      <c r="K174" s="11">
        <f t="shared" si="191"/>
        <v>129.43940768442843</v>
      </c>
      <c r="L174" s="24">
        <f t="shared" si="198"/>
        <v>1608.0134314762101</v>
      </c>
      <c r="M174" s="11">
        <f t="shared" si="177"/>
        <v>602229</v>
      </c>
      <c r="N174" s="78">
        <f t="shared" si="180"/>
        <v>0</v>
      </c>
      <c r="O174" s="35">
        <f t="shared" si="181"/>
        <v>0</v>
      </c>
      <c r="P174" s="35">
        <f t="shared" si="203"/>
        <v>6.0222899999999999</v>
      </c>
      <c r="Q174">
        <f t="shared" si="183"/>
        <v>76</v>
      </c>
      <c r="R174" s="45">
        <f>1000*VLOOKUP(Q174, '[1]Mortality (Interventions)'!$B$8:$AV$128, 19)</f>
        <v>24.064754979147271</v>
      </c>
      <c r="S174" s="46">
        <f>VLOOKUP(I174, '[1]Lapse Rates'!$A$4:$F$24, 3)</f>
        <v>1.4412507000000001E-3</v>
      </c>
      <c r="T174" s="33">
        <f t="shared" si="209"/>
        <v>0.84479988887370694</v>
      </c>
      <c r="U174" s="33">
        <f t="shared" si="199"/>
        <v>2.0329902332156601E-2</v>
      </c>
      <c r="V174" s="39">
        <f t="shared" si="193"/>
        <v>1.2175684311991524E-3</v>
      </c>
      <c r="W174" s="32">
        <f t="shared" si="200"/>
        <v>0.82325241811035121</v>
      </c>
      <c r="X174" s="31"/>
      <c r="Y174" s="5">
        <f t="shared" si="206"/>
        <v>0</v>
      </c>
      <c r="Z174" s="5">
        <f t="shared" si="195"/>
        <v>5.0876299227652364</v>
      </c>
      <c r="AA174" s="5">
        <f t="shared" si="201"/>
        <v>0</v>
      </c>
      <c r="AB174" s="5">
        <f t="shared" si="184"/>
        <v>4.9578648050617868</v>
      </c>
      <c r="AC174" s="32"/>
      <c r="AD174" s="5">
        <f t="shared" si="207"/>
        <v>10656.130537497727</v>
      </c>
      <c r="AE174" s="5">
        <f t="shared" si="186"/>
        <v>-106.56130537497728</v>
      </c>
      <c r="AF174" s="5">
        <f t="shared" si="204"/>
        <v>-1323.8009458167135</v>
      </c>
      <c r="AG174" s="5">
        <f t="shared" si="210"/>
        <v>-12243.256751592338</v>
      </c>
      <c r="AH174" s="5">
        <f t="shared" si="211"/>
        <v>-3017.488465286302</v>
      </c>
      <c r="AI174" s="42">
        <f t="shared" si="205"/>
        <v>0</v>
      </c>
      <c r="AJ174" s="42">
        <f t="shared" si="208"/>
        <v>1035.4118381666651</v>
      </c>
      <c r="AK174" s="42">
        <f t="shared" si="212"/>
        <v>-1982.0766271196369</v>
      </c>
    </row>
    <row r="175" spans="1:39" ht="15" x14ac:dyDescent="0.2">
      <c r="A175" s="48"/>
      <c r="D175" s="1"/>
      <c r="E175" s="1"/>
      <c r="F175" s="1"/>
      <c r="I175" s="2">
        <f t="shared" si="190"/>
        <v>13</v>
      </c>
      <c r="J175" s="11">
        <f t="shared" si="179"/>
        <v>12943.940768442842</v>
      </c>
      <c r="K175" s="11">
        <f t="shared" si="191"/>
        <v>129.43940768442843</v>
      </c>
      <c r="L175" s="24">
        <f t="shared" si="198"/>
        <v>1608.0134314762101</v>
      </c>
      <c r="M175" s="11">
        <f t="shared" si="177"/>
        <v>602229</v>
      </c>
      <c r="N175" s="78">
        <f t="shared" si="180"/>
        <v>0</v>
      </c>
      <c r="O175" s="35">
        <f t="shared" si="181"/>
        <v>0</v>
      </c>
      <c r="P175" s="35">
        <f t="shared" si="203"/>
        <v>6.0222899999999999</v>
      </c>
      <c r="Q175">
        <f t="shared" si="183"/>
        <v>77</v>
      </c>
      <c r="R175" s="45">
        <f>1000*VLOOKUP(Q175, '[1]Mortality (Interventions)'!$B$8:$AV$128, 19)</f>
        <v>27.409310851239535</v>
      </c>
      <c r="S175" s="46">
        <f>VLOOKUP(I175, '[1]Lapse Rates'!$A$4:$F$24, 3)</f>
        <v>1.3481251E-3</v>
      </c>
      <c r="T175" s="33">
        <f t="shared" si="209"/>
        <v>0.82325241811035121</v>
      </c>
      <c r="U175" s="33">
        <f t="shared" si="199"/>
        <v>2.2564781437021234E-2</v>
      </c>
      <c r="V175" s="39">
        <f t="shared" si="193"/>
        <v>1.1098472484902589E-3</v>
      </c>
      <c r="W175" s="32">
        <f t="shared" si="200"/>
        <v>0.7995777894248397</v>
      </c>
      <c r="X175" s="31"/>
      <c r="Y175" s="5">
        <f t="shared" si="206"/>
        <v>0</v>
      </c>
      <c r="Z175" s="5">
        <f t="shared" si="195"/>
        <v>4.9578648050617868</v>
      </c>
      <c r="AA175" s="5">
        <f t="shared" si="201"/>
        <v>0</v>
      </c>
      <c r="AB175" s="5">
        <f t="shared" si="184"/>
        <v>4.8152893254753177</v>
      </c>
      <c r="AC175" s="32"/>
      <c r="AD175" s="5">
        <f t="shared" si="207"/>
        <v>10349.687546077588</v>
      </c>
      <c r="AE175" s="5">
        <f t="shared" si="186"/>
        <v>-103.4968754607759</v>
      </c>
      <c r="AF175" s="5">
        <f t="shared" si="204"/>
        <v>-1285.7318249051991</v>
      </c>
      <c r="AG175" s="5">
        <f t="shared" si="210"/>
        <v>-13589.165760035861</v>
      </c>
      <c r="AH175" s="5">
        <f t="shared" si="211"/>
        <v>-4628.7069143242479</v>
      </c>
      <c r="AI175" s="42">
        <f t="shared" si="205"/>
        <v>0</v>
      </c>
      <c r="AJ175" s="42">
        <f t="shared" si="208"/>
        <v>1005.6376713248858</v>
      </c>
      <c r="AK175" s="42">
        <f t="shared" si="212"/>
        <v>-3623.0692429993624</v>
      </c>
    </row>
    <row r="176" spans="1:39" ht="15" x14ac:dyDescent="0.2">
      <c r="A176" s="48"/>
      <c r="D176" s="1"/>
      <c r="E176" s="1"/>
      <c r="F176" s="37"/>
      <c r="I176" s="2">
        <f t="shared" si="190"/>
        <v>14</v>
      </c>
      <c r="J176" s="11">
        <f t="shared" si="179"/>
        <v>12943.940768442842</v>
      </c>
      <c r="K176" s="11">
        <f t="shared" si="191"/>
        <v>129.43940768442843</v>
      </c>
      <c r="L176" s="24">
        <f t="shared" si="198"/>
        <v>1608.0134314762101</v>
      </c>
      <c r="M176" s="11">
        <f t="shared" si="177"/>
        <v>602229</v>
      </c>
      <c r="N176" s="78">
        <f t="shared" si="180"/>
        <v>0</v>
      </c>
      <c r="O176" s="35">
        <f t="shared" si="181"/>
        <v>0</v>
      </c>
      <c r="P176" s="35">
        <f t="shared" si="203"/>
        <v>6.0222899999999999</v>
      </c>
      <c r="Q176">
        <f t="shared" si="183"/>
        <v>78</v>
      </c>
      <c r="R176" s="45">
        <f>1000*VLOOKUP(Q176, '[1]Mortality (Interventions)'!$B$8:$AV$128, 19)</f>
        <v>31.182539008542033</v>
      </c>
      <c r="S176" s="46">
        <f>VLOOKUP(I176, '[1]Lapse Rates'!$A$4:$F$24, 3)</f>
        <v>1.1365788999999999E-3</v>
      </c>
      <c r="T176" s="33">
        <f t="shared" si="209"/>
        <v>0.7995777894248397</v>
      </c>
      <c r="U176" s="33">
        <f t="shared" si="199"/>
        <v>2.493286560910387E-2</v>
      </c>
      <c r="V176" s="39">
        <f t="shared" si="193"/>
        <v>9.0878324436891587E-4</v>
      </c>
      <c r="W176" s="32">
        <f t="shared" si="200"/>
        <v>0.77373614057136697</v>
      </c>
      <c r="X176" s="31"/>
      <c r="Y176" s="5">
        <f t="shared" si="206"/>
        <v>0</v>
      </c>
      <c r="Z176" s="5">
        <f t="shared" si="195"/>
        <v>4.8152893254753177</v>
      </c>
      <c r="AA176" s="5">
        <f t="shared" si="201"/>
        <v>0</v>
      </c>
      <c r="AB176" s="5">
        <f t="shared" si="184"/>
        <v>4.6596634220015378</v>
      </c>
      <c r="AC176" s="32"/>
      <c r="AD176" s="5">
        <f t="shared" si="207"/>
        <v>10015.19477395934</v>
      </c>
      <c r="AE176" s="5">
        <f t="shared" si="186"/>
        <v>-100.1519477395934</v>
      </c>
      <c r="AF176" s="5">
        <f t="shared" si="204"/>
        <v>-1244.1781064573231</v>
      </c>
      <c r="AG176" s="5">
        <f t="shared" si="210"/>
        <v>-15015.294722905015</v>
      </c>
      <c r="AH176" s="5">
        <f t="shared" si="211"/>
        <v>-6344.4300031425919</v>
      </c>
      <c r="AI176" s="42">
        <f t="shared" si="205"/>
        <v>0</v>
      </c>
      <c r="AJ176" s="42">
        <f t="shared" si="208"/>
        <v>973.13808113498624</v>
      </c>
      <c r="AK176" s="42">
        <f t="shared" si="212"/>
        <v>-5371.2919220076055</v>
      </c>
    </row>
    <row r="177" spans="1:39" ht="15" x14ac:dyDescent="0.2">
      <c r="A177" s="48"/>
      <c r="D177" s="1"/>
      <c r="E177" s="1"/>
      <c r="F177" s="1"/>
      <c r="I177" s="2">
        <f t="shared" si="190"/>
        <v>15</v>
      </c>
      <c r="J177" s="11">
        <f t="shared" si="179"/>
        <v>12943.940768442842</v>
      </c>
      <c r="K177" s="11">
        <f t="shared" si="191"/>
        <v>129.43940768442843</v>
      </c>
      <c r="L177" s="24">
        <f t="shared" si="198"/>
        <v>1608.0134314762101</v>
      </c>
      <c r="M177" s="11">
        <f t="shared" si="177"/>
        <v>602229</v>
      </c>
      <c r="N177" s="78">
        <f t="shared" si="180"/>
        <v>0</v>
      </c>
      <c r="O177" s="35">
        <f t="shared" si="181"/>
        <v>0</v>
      </c>
      <c r="P177" s="35">
        <f t="shared" si="203"/>
        <v>6.0222899999999999</v>
      </c>
      <c r="Q177">
        <f t="shared" si="183"/>
        <v>79</v>
      </c>
      <c r="R177" s="45">
        <f>1000*VLOOKUP(Q177, '[1]Mortality (Interventions)'!$B$8:$AV$128, 19)</f>
        <v>35.41983731701545</v>
      </c>
      <c r="S177" s="46">
        <f>VLOOKUP(I177, '[1]Lapse Rates'!$A$4:$F$24, 3)</f>
        <v>1.0075606E-3</v>
      </c>
      <c r="T177" s="33">
        <f t="shared" si="209"/>
        <v>0.77373614057136697</v>
      </c>
      <c r="U177" s="33">
        <f t="shared" si="199"/>
        <v>2.7405608225333215E-2</v>
      </c>
      <c r="V177" s="39">
        <f t="shared" si="193"/>
        <v>7.7958605003577086E-4</v>
      </c>
      <c r="W177" s="32">
        <f t="shared" si="200"/>
        <v>0.74555094629599794</v>
      </c>
      <c r="X177" s="31"/>
      <c r="Y177" s="5">
        <f t="shared" si="206"/>
        <v>0</v>
      </c>
      <c r="Z177" s="5">
        <f t="shared" si="195"/>
        <v>4.6596634220015378</v>
      </c>
      <c r="AA177" s="5">
        <f t="shared" si="201"/>
        <v>0</v>
      </c>
      <c r="AB177" s="5">
        <f t="shared" si="184"/>
        <v>4.4899240083689254</v>
      </c>
      <c r="AC177" s="32"/>
      <c r="AD177" s="5">
        <f t="shared" si="207"/>
        <v>9650.3672887119083</v>
      </c>
      <c r="AE177" s="5">
        <f t="shared" si="186"/>
        <v>-96.50367288711908</v>
      </c>
      <c r="AF177" s="5">
        <f t="shared" si="204"/>
        <v>-1198.8559354937634</v>
      </c>
      <c r="AG177" s="5">
        <f t="shared" si="210"/>
        <v>-16504.452035934199</v>
      </c>
      <c r="AH177" s="5">
        <f t="shared" si="211"/>
        <v>-8149.4443556031729</v>
      </c>
      <c r="AI177" s="42">
        <f t="shared" si="205"/>
        <v>0</v>
      </c>
      <c r="AJ177" s="42">
        <f t="shared" si="208"/>
        <v>937.69113369411036</v>
      </c>
      <c r="AK177" s="42">
        <f t="shared" si="212"/>
        <v>-7211.7532219090626</v>
      </c>
    </row>
    <row r="178" spans="1:39" ht="15" x14ac:dyDescent="0.2">
      <c r="I178" s="2">
        <f t="shared" si="190"/>
        <v>16</v>
      </c>
      <c r="J178" s="11">
        <f t="shared" si="179"/>
        <v>12943.940768442842</v>
      </c>
      <c r="K178" s="11">
        <f t="shared" si="191"/>
        <v>129.43940768442843</v>
      </c>
      <c r="L178" s="24">
        <f t="shared" si="198"/>
        <v>1608.0134314762101</v>
      </c>
      <c r="M178" s="11">
        <f t="shared" si="177"/>
        <v>602229</v>
      </c>
      <c r="N178" s="78">
        <f t="shared" si="180"/>
        <v>0</v>
      </c>
      <c r="O178" s="35">
        <f t="shared" si="181"/>
        <v>0</v>
      </c>
      <c r="P178" s="35">
        <f t="shared" si="203"/>
        <v>6.0222899999999999</v>
      </c>
      <c r="Q178">
        <f t="shared" si="183"/>
        <v>80</v>
      </c>
      <c r="R178" s="45">
        <f>1000*VLOOKUP(Q178, '[1]Mortality (Interventions)'!$B$8:$AV$128, 19)</f>
        <v>40.092270636935297</v>
      </c>
      <c r="S178" s="46">
        <f>VLOOKUP(I178, '[1]Lapse Rates'!$A$4:$F$24, 3)</f>
        <v>8.9731130000000002E-4</v>
      </c>
      <c r="T178" s="33">
        <f t="shared" si="209"/>
        <v>0.74555094629599794</v>
      </c>
      <c r="U178" s="33">
        <f t="shared" si="199"/>
        <v>2.9890830312522362E-2</v>
      </c>
      <c r="V178" s="39">
        <f t="shared" si="193"/>
        <v>6.6899128883709212E-4</v>
      </c>
      <c r="W178" s="32">
        <f t="shared" si="200"/>
        <v>0.71499112469463844</v>
      </c>
      <c r="X178" s="31"/>
      <c r="Y178" s="5">
        <f t="shared" si="206"/>
        <v>0</v>
      </c>
      <c r="Z178" s="5">
        <f t="shared" si="195"/>
        <v>4.4899240083689254</v>
      </c>
      <c r="AA178" s="5">
        <f t="shared" si="201"/>
        <v>0</v>
      </c>
      <c r="AB178" s="5">
        <f t="shared" si="184"/>
        <v>4.3058839003372738</v>
      </c>
      <c r="AC178" s="32"/>
      <c r="AD178" s="5">
        <f t="shared" si="207"/>
        <v>9254.8027680097312</v>
      </c>
      <c r="AE178" s="5">
        <f t="shared" si="186"/>
        <v>-92.548027680097306</v>
      </c>
      <c r="AF178" s="5">
        <f t="shared" si="204"/>
        <v>-1149.7153318952603</v>
      </c>
      <c r="AG178" s="5">
        <f t="shared" si="210"/>
        <v>-18001.124848280029</v>
      </c>
      <c r="AH178" s="5">
        <f t="shared" si="211"/>
        <v>-9988.5854398456559</v>
      </c>
      <c r="AI178" s="42">
        <f t="shared" si="205"/>
        <v>0</v>
      </c>
      <c r="AJ178" s="42">
        <f t="shared" si="208"/>
        <v>899.25765157155809</v>
      </c>
      <c r="AK178" s="42">
        <f t="shared" si="212"/>
        <v>-9089.3277882740986</v>
      </c>
    </row>
    <row r="179" spans="1:39" ht="15" x14ac:dyDescent="0.2">
      <c r="I179" s="2">
        <f t="shared" si="190"/>
        <v>17</v>
      </c>
      <c r="J179" s="11">
        <f t="shared" si="179"/>
        <v>12943.940768442842</v>
      </c>
      <c r="K179" s="11">
        <f t="shared" si="191"/>
        <v>129.43940768442843</v>
      </c>
      <c r="L179" s="24">
        <f t="shared" si="198"/>
        <v>1608.0134314762101</v>
      </c>
      <c r="M179" s="11">
        <f t="shared" si="177"/>
        <v>602229</v>
      </c>
      <c r="N179" s="78">
        <f t="shared" si="180"/>
        <v>0</v>
      </c>
      <c r="O179" s="35">
        <f t="shared" si="181"/>
        <v>0</v>
      </c>
      <c r="P179" s="35">
        <f t="shared" si="203"/>
        <v>6.0222899999999999</v>
      </c>
      <c r="Q179">
        <f t="shared" si="183"/>
        <v>81</v>
      </c>
      <c r="R179" s="45">
        <f>1000*VLOOKUP(Q179, '[1]Mortality (Interventions)'!$B$8:$AV$128, 19)</f>
        <v>45.27756267880077</v>
      </c>
      <c r="S179" s="46">
        <f>VLOOKUP(I179, '[1]Lapse Rates'!$A$4:$F$24, 3)</f>
        <v>7.4594940000000001E-4</v>
      </c>
      <c r="T179" s="33">
        <f t="shared" si="209"/>
        <v>0.71499112469463844</v>
      </c>
      <c r="U179" s="33">
        <f t="shared" si="199"/>
        <v>3.2373055463147747E-2</v>
      </c>
      <c r="V179" s="39">
        <f t="shared" si="193"/>
        <v>5.3334720047129071E-4</v>
      </c>
      <c r="W179" s="32">
        <f t="shared" si="200"/>
        <v>0.68208472203101944</v>
      </c>
      <c r="X179" s="31"/>
      <c r="Y179" s="5">
        <f t="shared" si="206"/>
        <v>0</v>
      </c>
      <c r="Z179" s="5">
        <f t="shared" si="195"/>
        <v>4.3058839003372738</v>
      </c>
      <c r="AA179" s="5">
        <f t="shared" si="201"/>
        <v>0</v>
      </c>
      <c r="AB179" s="5">
        <f t="shared" si="184"/>
        <v>4.1077120006401877</v>
      </c>
      <c r="AC179" s="32"/>
      <c r="AD179" s="5">
        <f t="shared" si="207"/>
        <v>8828.864241029316</v>
      </c>
      <c r="AE179" s="5">
        <f t="shared" si="186"/>
        <v>-88.288642410293164</v>
      </c>
      <c r="AF179" s="5">
        <f t="shared" si="204"/>
        <v>-1096.8013944305965</v>
      </c>
      <c r="AG179" s="5">
        <f t="shared" si="210"/>
        <v>-19495.992818516006</v>
      </c>
      <c r="AH179" s="5">
        <f t="shared" si="211"/>
        <v>-11852.218614327579</v>
      </c>
      <c r="AI179" s="42">
        <f t="shared" si="205"/>
        <v>0</v>
      </c>
      <c r="AJ179" s="42">
        <f t="shared" si="208"/>
        <v>857.87287343514936</v>
      </c>
      <c r="AK179" s="42">
        <f t="shared" si="212"/>
        <v>-10994.34574089243</v>
      </c>
    </row>
    <row r="180" spans="1:39" ht="15" x14ac:dyDescent="0.2">
      <c r="I180" s="2">
        <f t="shared" si="190"/>
        <v>18</v>
      </c>
      <c r="J180" s="11">
        <f t="shared" si="179"/>
        <v>12943.940768442842</v>
      </c>
      <c r="K180" s="11">
        <f t="shared" si="191"/>
        <v>129.43940768442843</v>
      </c>
      <c r="L180" s="24">
        <f t="shared" si="198"/>
        <v>1608.0134314762101</v>
      </c>
      <c r="M180" s="11">
        <f t="shared" si="177"/>
        <v>602229</v>
      </c>
      <c r="N180" s="78">
        <f t="shared" si="180"/>
        <v>0</v>
      </c>
      <c r="O180" s="35">
        <f t="shared" si="181"/>
        <v>0</v>
      </c>
      <c r="P180" s="35">
        <f t="shared" si="203"/>
        <v>6.0222899999999999</v>
      </c>
      <c r="Q180">
        <f t="shared" si="183"/>
        <v>82</v>
      </c>
      <c r="R180" s="45">
        <f>1000*VLOOKUP(Q180, '[1]Mortality (Interventions)'!$B$8:$AV$128, 19)</f>
        <v>51.157174376955616</v>
      </c>
      <c r="S180" s="46">
        <f>VLOOKUP(I180, '[1]Lapse Rates'!$A$4:$F$24, 3)</f>
        <v>5.9837330000000002E-4</v>
      </c>
      <c r="T180" s="33">
        <f t="shared" si="209"/>
        <v>0.68208472203101944</v>
      </c>
      <c r="U180" s="33">
        <f t="shared" si="199"/>
        <v>3.489352706479816E-2</v>
      </c>
      <c r="V180" s="39">
        <f t="shared" si="193"/>
        <v>4.0814128600128379E-4</v>
      </c>
      <c r="W180" s="32">
        <f t="shared" si="200"/>
        <v>0.64678305368022004</v>
      </c>
      <c r="X180" s="31"/>
      <c r="Y180" s="5">
        <f t="shared" si="206"/>
        <v>0</v>
      </c>
      <c r="Z180" s="5">
        <f t="shared" si="195"/>
        <v>4.1077120006401877</v>
      </c>
      <c r="AA180" s="5">
        <f t="shared" si="201"/>
        <v>0</v>
      </c>
      <c r="AB180" s="5">
        <f t="shared" si="184"/>
        <v>3.8951151163478523</v>
      </c>
      <c r="AC180" s="32"/>
      <c r="AD180" s="5">
        <f t="shared" si="207"/>
        <v>8371.9215368693549</v>
      </c>
      <c r="AE180" s="5">
        <f t="shared" si="186"/>
        <v>-83.719215368693554</v>
      </c>
      <c r="AF180" s="5">
        <f t="shared" si="204"/>
        <v>-1040.0358375689925</v>
      </c>
      <c r="AG180" s="5">
        <f t="shared" si="210"/>
        <v>-21013.893910706331</v>
      </c>
      <c r="AH180" s="5">
        <f t="shared" si="211"/>
        <v>-13765.727426774662</v>
      </c>
      <c r="AI180" s="42">
        <f t="shared" si="205"/>
        <v>0</v>
      </c>
      <c r="AJ180" s="42">
        <f t="shared" si="208"/>
        <v>813.47561428647759</v>
      </c>
      <c r="AK180" s="42">
        <f t="shared" si="212"/>
        <v>-12952.251812488184</v>
      </c>
    </row>
    <row r="181" spans="1:39" ht="15" x14ac:dyDescent="0.2">
      <c r="I181" s="2">
        <f t="shared" si="190"/>
        <v>19</v>
      </c>
      <c r="J181" s="11">
        <f t="shared" si="179"/>
        <v>12943.940768442842</v>
      </c>
      <c r="K181" s="11">
        <f t="shared" si="191"/>
        <v>129.43940768442843</v>
      </c>
      <c r="L181" s="24">
        <f t="shared" si="198"/>
        <v>1608.0134314762101</v>
      </c>
      <c r="M181" s="11">
        <f t="shared" si="177"/>
        <v>602229</v>
      </c>
      <c r="N181" s="78">
        <f t="shared" si="180"/>
        <v>0</v>
      </c>
      <c r="O181" s="35">
        <f t="shared" si="181"/>
        <v>0</v>
      </c>
      <c r="P181" s="35">
        <f t="shared" si="203"/>
        <v>6.0222899999999999</v>
      </c>
      <c r="Q181">
        <f t="shared" si="183"/>
        <v>83</v>
      </c>
      <c r="R181" s="45">
        <f>1000*VLOOKUP(Q181, '[1]Mortality (Interventions)'!$B$8:$AV$128, 19)</f>
        <v>57.816392094376958</v>
      </c>
      <c r="S181" s="46">
        <f>VLOOKUP(I181, '[1]Lapse Rates'!$A$4:$F$24, 3)</f>
        <v>4.66450453E-2</v>
      </c>
      <c r="T181" s="33">
        <f t="shared" si="209"/>
        <v>0.64678305368022004</v>
      </c>
      <c r="U181" s="33">
        <f t="shared" si="199"/>
        <v>3.7394662631574066E-2</v>
      </c>
      <c r="V181" s="39">
        <f t="shared" si="193"/>
        <v>3.0169224838186195E-2</v>
      </c>
      <c r="W181" s="32">
        <f t="shared" si="200"/>
        <v>0.57921916621045977</v>
      </c>
      <c r="X181" s="31"/>
      <c r="Y181" s="5">
        <f t="shared" si="206"/>
        <v>0</v>
      </c>
      <c r="Z181" s="5">
        <f t="shared" si="195"/>
        <v>3.8951151163478523</v>
      </c>
      <c r="AA181" s="5">
        <f t="shared" si="201"/>
        <v>0</v>
      </c>
      <c r="AB181" s="5">
        <f t="shared" si="184"/>
        <v>3.4882257924775897</v>
      </c>
      <c r="AC181" s="32"/>
      <c r="AD181" s="5">
        <f t="shared" si="207"/>
        <v>7497.3785793750412</v>
      </c>
      <c r="AE181" s="5">
        <f t="shared" si="186"/>
        <v>-74.973785793750409</v>
      </c>
      <c r="AF181" s="5">
        <f t="shared" si="204"/>
        <v>-931.39219903487071</v>
      </c>
      <c r="AG181" s="5">
        <f t="shared" si="210"/>
        <v>-22520.150281950217</v>
      </c>
      <c r="AH181" s="5">
        <f t="shared" si="211"/>
        <v>-16029.137687403796</v>
      </c>
      <c r="AI181" s="42">
        <f t="shared" si="205"/>
        <v>0</v>
      </c>
      <c r="AJ181" s="42">
        <f t="shared" si="208"/>
        <v>728.52002104323844</v>
      </c>
      <c r="AK181" s="42">
        <f t="shared" si="212"/>
        <v>-15300.617666360558</v>
      </c>
    </row>
    <row r="182" spans="1:39" ht="15" x14ac:dyDescent="0.2">
      <c r="I182" s="2">
        <f t="shared" si="190"/>
        <v>20</v>
      </c>
      <c r="J182" s="11">
        <f t="shared" si="179"/>
        <v>12943.940768442842</v>
      </c>
      <c r="K182" s="11">
        <f t="shared" si="191"/>
        <v>129.43940768442843</v>
      </c>
      <c r="L182" s="24">
        <f t="shared" si="198"/>
        <v>1608.0134314762101</v>
      </c>
      <c r="M182" s="11">
        <f t="shared" si="177"/>
        <v>602229</v>
      </c>
      <c r="N182" s="78">
        <f t="shared" si="180"/>
        <v>0</v>
      </c>
      <c r="O182" s="35">
        <f t="shared" si="181"/>
        <v>0</v>
      </c>
      <c r="P182" s="35">
        <f t="shared" si="203"/>
        <v>6.0222899999999999</v>
      </c>
      <c r="Q182">
        <f t="shared" si="183"/>
        <v>84</v>
      </c>
      <c r="R182" s="45">
        <f>1000*VLOOKUP(Q182, '[1]Mortality (Interventions)'!$B$8:$AV$128, 19)</f>
        <v>65.384472733452796</v>
      </c>
      <c r="S182" s="46">
        <f>VLOOKUP(I182, '[1]Lapse Rates'!$A$4:$F$24, 3)</f>
        <v>0</v>
      </c>
      <c r="T182" s="33">
        <f t="shared" si="209"/>
        <v>0.57921916621045977</v>
      </c>
      <c r="U182" s="33">
        <f t="shared" si="199"/>
        <v>3.7871939779781073E-2</v>
      </c>
      <c r="V182" s="39">
        <f t="shared" si="193"/>
        <v>0</v>
      </c>
      <c r="W182" s="32">
        <f t="shared" si="200"/>
        <v>0.54134722643067867</v>
      </c>
      <c r="X182" s="31"/>
      <c r="Y182" s="5">
        <f t="shared" si="206"/>
        <v>0</v>
      </c>
      <c r="Z182" s="5">
        <f t="shared" si="195"/>
        <v>3.4882257924775897</v>
      </c>
      <c r="AA182" s="5">
        <f t="shared" si="201"/>
        <v>0</v>
      </c>
      <c r="AB182" s="5">
        <f t="shared" si="184"/>
        <v>3.2601499882612117</v>
      </c>
      <c r="AC182" s="32"/>
      <c r="AD182" s="5">
        <f>$W182*J182</f>
        <v>7007.1664340795205</v>
      </c>
      <c r="AE182" s="5">
        <f t="shared" si="186"/>
        <v>-70.071664340795209</v>
      </c>
      <c r="AF182" s="5">
        <f t="shared" si="204"/>
        <v>-870.4936111929245</v>
      </c>
      <c r="AG182" s="5">
        <f t="shared" si="210"/>
        <v>-22807.580421637776</v>
      </c>
      <c r="AH182" s="5">
        <f t="shared" si="211"/>
        <v>-16740.979263091976</v>
      </c>
      <c r="AI182" s="42">
        <f t="shared" si="205"/>
        <v>0</v>
      </c>
      <c r="AJ182" s="42">
        <f t="shared" si="208"/>
        <v>680.87119186161101</v>
      </c>
      <c r="AK182" s="42">
        <f t="shared" si="212"/>
        <v>-16060.108071230365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226176.77489500691</v>
      </c>
      <c r="AE185" s="21">
        <f t="shared" ref="AE185:AK185" si="213">SUM(AE162:AE182)</f>
        <v>-7181.8338894455801</v>
      </c>
      <c r="AF185" s="21">
        <f t="shared" si="213"/>
        <v>-26895.032674248374</v>
      </c>
      <c r="AG185" s="21">
        <f t="shared" si="213"/>
        <v>-239218.2565310387</v>
      </c>
      <c r="AH185" s="21">
        <f t="shared" si="213"/>
        <v>-47118.348199725711</v>
      </c>
      <c r="AI185" s="21">
        <f t="shared" si="213"/>
        <v>0</v>
      </c>
      <c r="AJ185" s="21">
        <f t="shared" si="213"/>
        <v>20731.526686507139</v>
      </c>
      <c r="AK185" s="21">
        <f t="shared" si="213"/>
        <v>-26386.821513218591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111808.25084652939</v>
      </c>
      <c r="AE187" s="21">
        <f t="shared" ref="AE187:AK187" si="214">AE162+NPV($D$6,AE163:AE182)</f>
        <v>-6049.5899944459552</v>
      </c>
      <c r="AF187" s="21">
        <f t="shared" si="214"/>
        <v>-12829.274622379911</v>
      </c>
      <c r="AG187" s="21">
        <f t="shared" si="214"/>
        <v>-77910.303895582605</v>
      </c>
      <c r="AH187" s="21">
        <f t="shared" si="214"/>
        <v>15019.082334120943</v>
      </c>
      <c r="AI187" s="21">
        <f t="shared" si="214"/>
        <v>0</v>
      </c>
      <c r="AJ187" s="21">
        <f t="shared" si="214"/>
        <v>9617.6467114682546</v>
      </c>
      <c r="AK187" s="21">
        <f t="shared" si="214"/>
        <v>24636.729045589203</v>
      </c>
    </row>
    <row r="189" spans="1:39" x14ac:dyDescent="0.15">
      <c r="AC189" s="22" t="str">
        <f>"Present Value at "&amp;TEXT($D$7,"0.00%")&amp;":"</f>
        <v>Present Value at 5.64%:</v>
      </c>
      <c r="AD189" s="21">
        <f>AD162+NPV($D$7,AD163:AD182)</f>
        <v>144734.82703521586</v>
      </c>
      <c r="AE189" s="21">
        <f t="shared" ref="AE189:AK189" si="215">AE162+NPV($D$7,AE163:AE182)</f>
        <v>-6374.2548841894286</v>
      </c>
      <c r="AF189" s="21">
        <f t="shared" si="215"/>
        <v>-16862.555620613741</v>
      </c>
      <c r="AG189" s="21">
        <f t="shared" si="215"/>
        <v>-119841.97777174975</v>
      </c>
      <c r="AH189" s="21">
        <f t="shared" si="215"/>
        <v>1656.0387586629413</v>
      </c>
      <c r="AI189" s="21">
        <f t="shared" si="215"/>
        <v>0</v>
      </c>
      <c r="AJ189" s="21">
        <f t="shared" si="215"/>
        <v>12817.443924339008</v>
      </c>
      <c r="AK189" s="21">
        <f t="shared" si="215"/>
        <v>14473.482683001941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12655.000054104697</v>
      </c>
    </row>
    <row r="192" spans="1:39" ht="15" x14ac:dyDescent="0.2">
      <c r="G192" s="58" t="s">
        <v>115</v>
      </c>
      <c r="H192" s="57"/>
      <c r="I192" s="57"/>
      <c r="J192" s="11">
        <f>H$191</f>
        <v>12655.000054104697</v>
      </c>
      <c r="K192" s="11">
        <f>J192*$C$10</f>
        <v>5062.0000216418794</v>
      </c>
      <c r="L192" s="24">
        <f>$C$201</f>
        <v>1955.8600809232414</v>
      </c>
      <c r="M192" s="11">
        <f t="shared" ref="M192:M212" si="216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7">O192*W192</f>
        <v>0</v>
      </c>
      <c r="AB192" s="5">
        <f>P192*W192</f>
        <v>6.0222899999999999</v>
      </c>
      <c r="AC192" s="32"/>
      <c r="AD192" s="5">
        <f>$W192*J192</f>
        <v>12655.000054104697</v>
      </c>
      <c r="AE192" s="5">
        <f>-$W192*K192</f>
        <v>-5062.0000216418794</v>
      </c>
      <c r="AF192" s="5">
        <f>-$W192*L192</f>
        <v>-1955.8600809232414</v>
      </c>
      <c r="AG192" s="5"/>
      <c r="AH192" s="5">
        <f>SUM(AD192:AG192)</f>
        <v>5637.1399515395769</v>
      </c>
      <c r="AI192" s="42">
        <f>Y192-AA192</f>
        <v>0</v>
      </c>
      <c r="AJ192" s="42"/>
      <c r="AK192" s="42">
        <f>SUM(AH192:AJ192)</f>
        <v>5637.1399515395769</v>
      </c>
      <c r="AL192" s="6" t="s">
        <v>39</v>
      </c>
      <c r="AM192" s="36">
        <f>AK219</f>
        <v>14185.777148899877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8">H$191</f>
        <v>12655.000054104697</v>
      </c>
      <c r="K193" s="11"/>
      <c r="L193" s="24"/>
      <c r="M193" s="11">
        <f t="shared" si="216"/>
        <v>602229</v>
      </c>
      <c r="N193" s="78">
        <f t="shared" ref="N193:N212" si="219">N161</f>
        <v>0</v>
      </c>
      <c r="O193" s="35">
        <f t="shared" ref="O193:O212" si="220">M193*N193/1000</f>
        <v>0</v>
      </c>
      <c r="P193" s="35">
        <f t="shared" ref="P193:P194" si="221">$H$14*M193/1000</f>
        <v>6.0222899999999999</v>
      </c>
      <c r="Q193">
        <f t="shared" ref="Q193:Q212" si="222">Q5</f>
        <v>65</v>
      </c>
      <c r="R193" s="45">
        <f>1000*VLOOKUP(Q193, '[1]Mortality (Interventions)'!$B$8:$AV$128, 22)</f>
        <v>6.9992614070333552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6.9992614070333555E-3</v>
      </c>
      <c r="V193" s="39">
        <f>MIN(S193*T193,T193-U193)</f>
        <v>3.4608985999999998E-3</v>
      </c>
      <c r="W193" s="32">
        <f>T193-SUM(U193:V193)</f>
        <v>0.98953983999296669</v>
      </c>
      <c r="X193" s="32"/>
      <c r="Y193" s="5">
        <f>AA192</f>
        <v>0</v>
      </c>
      <c r="Z193" s="5">
        <f>AB192</f>
        <v>6.0222899999999999</v>
      </c>
      <c r="AA193" s="5">
        <f t="shared" si="217"/>
        <v>0</v>
      </c>
      <c r="AB193" s="5">
        <f t="shared" ref="AB193:AB212" si="223">P193*W193</f>
        <v>5.9592958829912437</v>
      </c>
      <c r="AC193" s="32"/>
      <c r="AD193" s="5">
        <f t="shared" ref="AD193:AD195" si="224">$W193*J193</f>
        <v>12522.626728649748</v>
      </c>
      <c r="AE193" s="5">
        <f t="shared" ref="AE193:AE212" si="225">-$W193*K193</f>
        <v>0</v>
      </c>
      <c r="AF193" s="5">
        <f t="shared" ref="AF193:AF194" si="226">-$W193*L193</f>
        <v>0</v>
      </c>
      <c r="AG193" s="5">
        <f>-U193*M193</f>
        <v>-4215.1581978962904</v>
      </c>
      <c r="AH193" s="5">
        <f t="shared" ref="AH193:AH201" si="227">SUM(AD193:AG193)</f>
        <v>8307.4685307534564</v>
      </c>
      <c r="AI193" s="42">
        <f>-M193*$W192*(N193-N192)/1000</f>
        <v>0</v>
      </c>
      <c r="AJ193" s="42">
        <f>$D$6*SUM(Y193:Z193,AD193:AE193)</f>
        <v>1229.0604687295404</v>
      </c>
      <c r="AK193" s="42">
        <f t="shared" ref="AK193" si="228">SUM(AH193:AJ193)</f>
        <v>9536.5289994829964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9">I193+1</f>
        <v>2</v>
      </c>
      <c r="J194" s="11">
        <f t="shared" si="218"/>
        <v>12655.000054104697</v>
      </c>
      <c r="K194" s="11">
        <f t="shared" ref="K194:K212" si="230">J194*$C$11</f>
        <v>126.55000054104698</v>
      </c>
      <c r="L194" s="24">
        <f>$C$202</f>
        <v>1576.2100793001005</v>
      </c>
      <c r="M194" s="11">
        <f t="shared" si="216"/>
        <v>602229</v>
      </c>
      <c r="N194" s="78">
        <f t="shared" si="219"/>
        <v>0</v>
      </c>
      <c r="O194" s="35">
        <f t="shared" si="220"/>
        <v>0</v>
      </c>
      <c r="P194" s="35">
        <f t="shared" si="221"/>
        <v>6.0222899999999999</v>
      </c>
      <c r="Q194">
        <f t="shared" si="222"/>
        <v>66</v>
      </c>
      <c r="R194" s="45">
        <f>1000*VLOOKUP(Q194, '[1]Mortality (Interventions)'!$B$8:$AV$128, 22)</f>
        <v>7.7558764188993843</v>
      </c>
      <c r="S194" s="46">
        <f>VLOOKUP(I194, '[1]Lapse Rates'!$A$4:$F$24, 3)</f>
        <v>3.2267923000000001E-3</v>
      </c>
      <c r="T194" s="33">
        <f t="shared" ref="T194:T196" si="231">W193</f>
        <v>0.98953983999296669</v>
      </c>
      <c r="U194" s="33">
        <f>T194*R194/1000</f>
        <v>7.6747487105629196E-3</v>
      </c>
      <c r="V194" s="39">
        <f t="shared" ref="V194:V212" si="232">MIN(S194*T194,T194-U194)</f>
        <v>3.1930395362325371E-3</v>
      </c>
      <c r="W194" s="32">
        <f>T194-SUM(U194:V194)</f>
        <v>0.97867205174617122</v>
      </c>
      <c r="X194" s="32"/>
      <c r="Y194" s="5">
        <f t="shared" ref="Y194:Y195" si="233">AA193</f>
        <v>0</v>
      </c>
      <c r="Z194" s="5">
        <f t="shared" ref="Z194:Z212" si="234">AB193</f>
        <v>5.9592958829912437</v>
      </c>
      <c r="AA194" s="5">
        <f>O194*W194</f>
        <v>0</v>
      </c>
      <c r="AB194" s="5">
        <f t="shared" si="223"/>
        <v>5.8938469105104492</v>
      </c>
      <c r="AC194" s="32"/>
      <c r="AD194" s="5">
        <f t="shared" si="224"/>
        <v>12385.094867798553</v>
      </c>
      <c r="AE194" s="5">
        <f t="shared" si="225"/>
        <v>-123.85094867798553</v>
      </c>
      <c r="AF194" s="5">
        <f t="shared" si="226"/>
        <v>-1542.5927522916245</v>
      </c>
      <c r="AG194" s="5">
        <f t="shared" ref="AG194:AG197" si="235">-U194*M194</f>
        <v>-4621.9562412135965</v>
      </c>
      <c r="AH194" s="5">
        <f t="shared" si="227"/>
        <v>6096.6949256153457</v>
      </c>
      <c r="AI194" s="42">
        <f>-M194*($W193*N194-$W192*N193)/1000</f>
        <v>0</v>
      </c>
      <c r="AJ194" s="42">
        <f t="shared" ref="AJ194:AJ195" si="236">$D$6*SUM(Y194:Z194,AD194:AE194)</f>
        <v>1203.4126353918491</v>
      </c>
      <c r="AK194" s="42">
        <f>SUM(AH194:AJ194)</f>
        <v>7300.1075610071948</v>
      </c>
      <c r="AL194" s="48" t="s">
        <v>59</v>
      </c>
      <c r="AM194" s="54">
        <f>AK219/AD219</f>
        <v>0.10000000159245703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9"/>
        <v>3</v>
      </c>
      <c r="J195" s="11">
        <f t="shared" si="218"/>
        <v>12655.000054104697</v>
      </c>
      <c r="K195" s="11">
        <f t="shared" si="230"/>
        <v>126.55000054104698</v>
      </c>
      <c r="L195" s="24">
        <f t="shared" ref="L195:L212" si="237">$C$202</f>
        <v>1576.2100793001005</v>
      </c>
      <c r="M195" s="11">
        <f t="shared" si="216"/>
        <v>602229</v>
      </c>
      <c r="N195" s="78">
        <f t="shared" si="219"/>
        <v>0</v>
      </c>
      <c r="O195" s="35">
        <f t="shared" si="220"/>
        <v>0</v>
      </c>
      <c r="P195" s="35">
        <f>$H$14*M195/1000</f>
        <v>6.0222899999999999</v>
      </c>
      <c r="Q195">
        <f t="shared" si="222"/>
        <v>67</v>
      </c>
      <c r="R195" s="45">
        <f>1000*VLOOKUP(Q195, '[1]Mortality (Interventions)'!$B$8:$AV$128, 22)</f>
        <v>8.5727154309264062</v>
      </c>
      <c r="S195" s="46">
        <f>VLOOKUP(I195, '[1]Lapse Rates'!$A$4:$F$24, 3)</f>
        <v>2.9657235000000001E-3</v>
      </c>
      <c r="T195" s="33">
        <f t="shared" si="231"/>
        <v>0.97867205174617122</v>
      </c>
      <c r="U195" s="33">
        <f t="shared" ref="U195:U212" si="238">T195*R195/1000</f>
        <v>8.3898769998208087E-3</v>
      </c>
      <c r="V195" s="39">
        <f t="shared" si="232"/>
        <v>2.9024707026568362E-3</v>
      </c>
      <c r="W195" s="32">
        <f t="shared" ref="W195:W212" si="239">T195-SUM(U195:V195)</f>
        <v>0.96737970404369356</v>
      </c>
      <c r="X195" s="32"/>
      <c r="Y195" s="5">
        <f t="shared" si="233"/>
        <v>0</v>
      </c>
      <c r="Z195" s="5">
        <f t="shared" si="234"/>
        <v>5.8938469105104492</v>
      </c>
      <c r="AA195" s="5">
        <f t="shared" ref="AA195:AA212" si="240">O195*W195</f>
        <v>0</v>
      </c>
      <c r="AB195" s="5">
        <f t="shared" si="223"/>
        <v>5.8258411178652949</v>
      </c>
      <c r="AC195" s="32"/>
      <c r="AD195" s="5">
        <f t="shared" si="224"/>
        <v>12242.190207012729</v>
      </c>
      <c r="AE195" s="5">
        <f t="shared" si="225"/>
        <v>-122.42190207012729</v>
      </c>
      <c r="AF195" s="5">
        <f>-$W195*L195</f>
        <v>-1524.793640024018</v>
      </c>
      <c r="AG195" s="5">
        <f t="shared" si="235"/>
        <v>-5052.6272357250855</v>
      </c>
      <c r="AH195" s="5">
        <f t="shared" si="227"/>
        <v>5542.3474291934981</v>
      </c>
      <c r="AI195" s="42">
        <f>-M195*($W194*N195-$W193*N194)/1000</f>
        <v>0</v>
      </c>
      <c r="AJ195" s="42">
        <f t="shared" si="236"/>
        <v>1189.5274570967904</v>
      </c>
      <c r="AK195" s="42">
        <f t="shared" ref="AK195:AK202" si="241">SUM(AH195:AJ195)</f>
        <v>6731.8748862902885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9"/>
        <v>4</v>
      </c>
      <c r="J196" s="11">
        <f t="shared" si="218"/>
        <v>12655.000054104697</v>
      </c>
      <c r="K196" s="11">
        <f t="shared" si="230"/>
        <v>126.55000054104698</v>
      </c>
      <c r="L196" s="24">
        <f t="shared" si="237"/>
        <v>1576.2100793001005</v>
      </c>
      <c r="M196" s="11">
        <f t="shared" si="216"/>
        <v>602229</v>
      </c>
      <c r="N196" s="78">
        <f t="shared" si="219"/>
        <v>0</v>
      </c>
      <c r="O196" s="35">
        <f t="shared" si="220"/>
        <v>0</v>
      </c>
      <c r="P196" s="35">
        <f t="shared" ref="P196:P212" si="242">$H$14*M196/1000</f>
        <v>6.0222899999999999</v>
      </c>
      <c r="Q196">
        <f t="shared" si="222"/>
        <v>68</v>
      </c>
      <c r="R196" s="45">
        <f>1000*VLOOKUP(Q196, '[1]Mortality (Interventions)'!$B$8:$AV$128, 22)</f>
        <v>9.4512644837558728</v>
      </c>
      <c r="S196" s="46">
        <f>VLOOKUP(I196, '[1]Lapse Rates'!$A$4:$F$24, 3)</f>
        <v>2.7812204999999998E-3</v>
      </c>
      <c r="T196" s="33">
        <f t="shared" si="231"/>
        <v>0.96737970404369356</v>
      </c>
      <c r="U196" s="33">
        <f t="shared" si="238"/>
        <v>9.1429614391344283E-3</v>
      </c>
      <c r="V196" s="39">
        <f t="shared" si="232"/>
        <v>2.6904962641702531E-3</v>
      </c>
      <c r="W196" s="32">
        <f t="shared" si="239"/>
        <v>0.95554624634038887</v>
      </c>
      <c r="X196" s="32"/>
      <c r="Y196" s="5">
        <f>AA195</f>
        <v>0</v>
      </c>
      <c r="Z196" s="5">
        <f t="shared" si="234"/>
        <v>5.8258411178652949</v>
      </c>
      <c r="AA196" s="5">
        <f t="shared" si="240"/>
        <v>0</v>
      </c>
      <c r="AB196" s="5">
        <f t="shared" si="223"/>
        <v>5.7545766038732609</v>
      </c>
      <c r="AC196" s="32"/>
      <c r="AD196" s="5">
        <f>$W196*J196</f>
        <v>12092.437799137162</v>
      </c>
      <c r="AE196" s="5">
        <f t="shared" si="225"/>
        <v>-120.92437799137163</v>
      </c>
      <c r="AF196" s="5">
        <f t="shared" ref="AF196:AF212" si="243">-$W196*L196</f>
        <v>-1506.1416247190978</v>
      </c>
      <c r="AG196" s="5">
        <f t="shared" si="235"/>
        <v>-5506.1565245284874</v>
      </c>
      <c r="AH196" s="5">
        <f t="shared" si="227"/>
        <v>4959.2152718982052</v>
      </c>
      <c r="AI196" s="42">
        <f t="shared" ref="AI196:AI212" si="244">-M196*($W195*N196-$W194*N195)/1000</f>
        <v>0</v>
      </c>
      <c r="AJ196" s="42">
        <f>$D$6*SUM(Y196:Z196,AD196:AE196)</f>
        <v>1174.9769816280646</v>
      </c>
      <c r="AK196" s="42">
        <f t="shared" si="241"/>
        <v>6134.1922535262693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9"/>
        <v>5</v>
      </c>
      <c r="J197" s="11">
        <f t="shared" si="218"/>
        <v>12655.000054104697</v>
      </c>
      <c r="K197" s="11">
        <f t="shared" si="230"/>
        <v>126.55000054104698</v>
      </c>
      <c r="L197" s="24">
        <f t="shared" si="237"/>
        <v>1576.2100793001005</v>
      </c>
      <c r="M197" s="11">
        <f t="shared" si="216"/>
        <v>602229</v>
      </c>
      <c r="N197" s="78">
        <f t="shared" si="219"/>
        <v>0</v>
      </c>
      <c r="O197" s="35">
        <f t="shared" si="220"/>
        <v>0</v>
      </c>
      <c r="P197" s="35">
        <f t="shared" si="242"/>
        <v>6.0222899999999999</v>
      </c>
      <c r="Q197">
        <f t="shared" si="222"/>
        <v>69</v>
      </c>
      <c r="R197" s="45">
        <f>1000*VLOOKUP(Q197, '[1]Mortality (Interventions)'!$B$8:$AV$128, 22)</f>
        <v>10.446004552946301</v>
      </c>
      <c r="S197" s="46">
        <f>VLOOKUP(I197, '[1]Lapse Rates'!$A$4:$F$24, 3)</f>
        <v>2.4845683E-3</v>
      </c>
      <c r="T197" s="33">
        <f>W196</f>
        <v>0.95554624634038887</v>
      </c>
      <c r="U197" s="33">
        <f t="shared" si="238"/>
        <v>9.9816404398224493E-3</v>
      </c>
      <c r="V197" s="39">
        <f t="shared" si="232"/>
        <v>2.3741199128413213E-3</v>
      </c>
      <c r="W197" s="32">
        <f t="shared" si="239"/>
        <v>0.94319048598772515</v>
      </c>
      <c r="X197" s="32"/>
      <c r="Y197" s="5">
        <f t="shared" ref="Y197:Y212" si="245">AA196</f>
        <v>0</v>
      </c>
      <c r="Z197" s="5">
        <f t="shared" si="234"/>
        <v>5.7545766038732609</v>
      </c>
      <c r="AA197" s="5">
        <f t="shared" si="240"/>
        <v>0</v>
      </c>
      <c r="AB197" s="5">
        <f t="shared" si="223"/>
        <v>5.6801666318590174</v>
      </c>
      <c r="AC197" s="32"/>
      <c r="AD197" s="5">
        <f t="shared" ref="AD197:AD211" si="246">$W197*J197</f>
        <v>11936.075651205698</v>
      </c>
      <c r="AE197" s="5">
        <f t="shared" si="225"/>
        <v>-119.36075651205698</v>
      </c>
      <c r="AF197" s="5">
        <f t="shared" si="243"/>
        <v>-1486.6663507138126</v>
      </c>
      <c r="AG197" s="5">
        <f t="shared" si="235"/>
        <v>-6011.2333404338342</v>
      </c>
      <c r="AH197" s="5">
        <f t="shared" si="227"/>
        <v>4318.8152035459943</v>
      </c>
      <c r="AI197" s="42">
        <f t="shared" si="244"/>
        <v>0</v>
      </c>
      <c r="AJ197" s="42">
        <f t="shared" ref="AJ197:AJ212" si="247">$D$6*SUM(Y197:Z197,AD197:AE197)</f>
        <v>1159.7842551342862</v>
      </c>
      <c r="AK197" s="42">
        <f t="shared" si="241"/>
        <v>5478.5994586802808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9"/>
        <v>6</v>
      </c>
      <c r="J198" s="11">
        <f t="shared" si="218"/>
        <v>12655.000054104697</v>
      </c>
      <c r="K198" s="11">
        <f t="shared" si="230"/>
        <v>126.55000054104698</v>
      </c>
      <c r="L198" s="24">
        <f t="shared" si="237"/>
        <v>1576.2100793001005</v>
      </c>
      <c r="M198" s="11">
        <f t="shared" si="216"/>
        <v>602229</v>
      </c>
      <c r="N198" s="78">
        <f t="shared" si="219"/>
        <v>0</v>
      </c>
      <c r="O198" s="35">
        <f t="shared" si="220"/>
        <v>0</v>
      </c>
      <c r="P198" s="35">
        <f t="shared" si="242"/>
        <v>6.0222899999999999</v>
      </c>
      <c r="Q198">
        <f t="shared" si="222"/>
        <v>70</v>
      </c>
      <c r="R198" s="45">
        <f>1000*VLOOKUP(Q198, '[1]Mortality (Interventions)'!$B$8:$AV$128, 22)</f>
        <v>11.574240936651222</v>
      </c>
      <c r="S198" s="46">
        <f>VLOOKUP(I198, '[1]Lapse Rates'!$A$4:$F$24, 3)</f>
        <v>2.4510465999999999E-3</v>
      </c>
      <c r="T198" s="33">
        <f t="shared" ref="T198:T212" si="248">W197</f>
        <v>0.94319048598772515</v>
      </c>
      <c r="U198" s="33">
        <f t="shared" si="238"/>
        <v>1.091671393397909E-2</v>
      </c>
      <c r="V198" s="39">
        <f t="shared" si="232"/>
        <v>2.3118038338325615E-3</v>
      </c>
      <c r="W198" s="32">
        <f t="shared" si="239"/>
        <v>0.9299619682199135</v>
      </c>
      <c r="X198" s="32"/>
      <c r="Y198" s="5">
        <f t="shared" si="245"/>
        <v>0</v>
      </c>
      <c r="Z198" s="5">
        <f t="shared" si="234"/>
        <v>5.6801666318590174</v>
      </c>
      <c r="AA198" s="5">
        <f t="shared" si="240"/>
        <v>0</v>
      </c>
      <c r="AB198" s="5">
        <f t="shared" si="223"/>
        <v>5.600500661591103</v>
      </c>
      <c r="AC198" s="32"/>
      <c r="AD198" s="5">
        <f t="shared" si="246"/>
        <v>11768.668758138316</v>
      </c>
      <c r="AE198" s="5">
        <f t="shared" si="225"/>
        <v>-117.68668758138317</v>
      </c>
      <c r="AF198" s="5">
        <f t="shared" si="243"/>
        <v>-1465.8154276739874</v>
      </c>
      <c r="AG198" s="5">
        <f>-U198*M198</f>
        <v>-6574.3617157462932</v>
      </c>
      <c r="AH198" s="5">
        <f t="shared" si="227"/>
        <v>3610.8049271366517</v>
      </c>
      <c r="AI198" s="42">
        <f t="shared" si="244"/>
        <v>0</v>
      </c>
      <c r="AJ198" s="42">
        <f t="shared" si="247"/>
        <v>1143.5185654682205</v>
      </c>
      <c r="AK198" s="42">
        <f t="shared" si="241"/>
        <v>4754.3234926048717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9"/>
        <v>7</v>
      </c>
      <c r="J199" s="11">
        <f t="shared" si="218"/>
        <v>12655.000054104697</v>
      </c>
      <c r="K199" s="11">
        <f t="shared" si="230"/>
        <v>126.55000054104698</v>
      </c>
      <c r="L199" s="24">
        <f t="shared" si="237"/>
        <v>1576.2100793001005</v>
      </c>
      <c r="M199" s="11">
        <f t="shared" si="216"/>
        <v>602229</v>
      </c>
      <c r="N199" s="78">
        <f t="shared" si="219"/>
        <v>0</v>
      </c>
      <c r="O199" s="35">
        <f t="shared" si="220"/>
        <v>0</v>
      </c>
      <c r="P199" s="35">
        <f t="shared" si="242"/>
        <v>6.0222899999999999</v>
      </c>
      <c r="Q199">
        <f t="shared" si="222"/>
        <v>71</v>
      </c>
      <c r="R199" s="45">
        <f>1000*VLOOKUP(Q199, '[1]Mortality (Interventions)'!$B$8:$AV$128, 22)</f>
        <v>12.872969735984654</v>
      </c>
      <c r="S199" s="46">
        <f>VLOOKUP(I199, '[1]Lapse Rates'!$A$4:$F$24, 3)</f>
        <v>2.2232648999999998E-3</v>
      </c>
      <c r="T199" s="33">
        <f t="shared" si="248"/>
        <v>0.9299619682199135</v>
      </c>
      <c r="U199" s="33">
        <f t="shared" si="238"/>
        <v>1.1971372272511669E-2</v>
      </c>
      <c r="V199" s="39">
        <f t="shared" si="232"/>
        <v>2.067551802278249E-3</v>
      </c>
      <c r="W199" s="32">
        <f t="shared" si="239"/>
        <v>0.9159230441451236</v>
      </c>
      <c r="X199" s="32"/>
      <c r="Y199" s="5">
        <f t="shared" si="245"/>
        <v>0</v>
      </c>
      <c r="Z199" s="5">
        <f t="shared" si="234"/>
        <v>5.600500661591103</v>
      </c>
      <c r="AA199" s="5">
        <f t="shared" si="240"/>
        <v>0</v>
      </c>
      <c r="AB199" s="5">
        <f t="shared" si="223"/>
        <v>5.5159541895247362</v>
      </c>
      <c r="AC199" s="32"/>
      <c r="AD199" s="5">
        <f t="shared" si="246"/>
        <v>11591.006173212278</v>
      </c>
      <c r="AE199" s="5">
        <f t="shared" si="225"/>
        <v>-115.9100617321228</v>
      </c>
      <c r="AF199" s="5">
        <f t="shared" si="243"/>
        <v>-1443.6871340447747</v>
      </c>
      <c r="AG199" s="5">
        <f t="shared" ref="AG199:AG212" si="249">-U199*M199</f>
        <v>-7209.5075523024298</v>
      </c>
      <c r="AH199" s="5">
        <f t="shared" si="227"/>
        <v>2821.9014251329518</v>
      </c>
      <c r="AI199" s="42">
        <f t="shared" si="244"/>
        <v>0</v>
      </c>
      <c r="AJ199" s="42">
        <f t="shared" si="247"/>
        <v>1126.2563376511055</v>
      </c>
      <c r="AK199" s="42">
        <f t="shared" si="241"/>
        <v>3948.157762784057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9"/>
        <v>8</v>
      </c>
      <c r="J200" s="11">
        <f t="shared" si="218"/>
        <v>12655.000054104697</v>
      </c>
      <c r="K200" s="11">
        <f t="shared" si="230"/>
        <v>126.55000054104698</v>
      </c>
      <c r="L200" s="24">
        <f t="shared" si="237"/>
        <v>1576.2100793001005</v>
      </c>
      <c r="M200" s="11">
        <f t="shared" si="216"/>
        <v>602229</v>
      </c>
      <c r="N200" s="78">
        <f t="shared" si="219"/>
        <v>0</v>
      </c>
      <c r="O200" s="35">
        <f t="shared" si="220"/>
        <v>0</v>
      </c>
      <c r="P200" s="35">
        <f t="shared" si="242"/>
        <v>6.0222899999999999</v>
      </c>
      <c r="Q200">
        <f t="shared" si="222"/>
        <v>72</v>
      </c>
      <c r="R200" s="45">
        <f>1000*VLOOKUP(Q200, '[1]Mortality (Interventions)'!$B$8:$AV$128, 22)</f>
        <v>14.378013242657412</v>
      </c>
      <c r="S200" s="46">
        <f>VLOOKUP(I200, '[1]Lapse Rates'!$A$4:$F$24, 3)</f>
        <v>2.1873403E-3</v>
      </c>
      <c r="T200" s="33">
        <f t="shared" si="248"/>
        <v>0.9159230441451236</v>
      </c>
      <c r="U200" s="33">
        <f t="shared" si="238"/>
        <v>1.3169153657973677E-2</v>
      </c>
      <c r="V200" s="39">
        <f t="shared" si="232"/>
        <v>2.003435386157308E-3</v>
      </c>
      <c r="W200" s="32">
        <f t="shared" si="239"/>
        <v>0.90075045510099261</v>
      </c>
      <c r="X200" s="32"/>
      <c r="Y200" s="5">
        <f t="shared" si="245"/>
        <v>0</v>
      </c>
      <c r="Z200" s="5">
        <f t="shared" si="234"/>
        <v>5.5159541895247362</v>
      </c>
      <c r="AA200" s="5">
        <f t="shared" si="240"/>
        <v>0</v>
      </c>
      <c r="AB200" s="5">
        <f t="shared" si="223"/>
        <v>5.4245804582501567</v>
      </c>
      <c r="AC200" s="32"/>
      <c r="AD200" s="5">
        <f t="shared" si="246"/>
        <v>11398.997058037892</v>
      </c>
      <c r="AE200" s="5">
        <f t="shared" si="225"/>
        <v>-113.98997058037894</v>
      </c>
      <c r="AF200" s="5">
        <f t="shared" si="243"/>
        <v>-1419.7719462643372</v>
      </c>
      <c r="AG200" s="5">
        <f t="shared" si="249"/>
        <v>-7930.8462382878297</v>
      </c>
      <c r="AH200" s="5">
        <f t="shared" si="227"/>
        <v>1934.388902905348</v>
      </c>
      <c r="AI200" s="42">
        <f t="shared" si="244"/>
        <v>0</v>
      </c>
      <c r="AJ200" s="42">
        <f t="shared" si="247"/>
        <v>1107.6003103855746</v>
      </c>
      <c r="AK200" s="42">
        <f t="shared" si="241"/>
        <v>3041.9892132909226</v>
      </c>
    </row>
    <row r="201" spans="1:39" ht="15" x14ac:dyDescent="0.2">
      <c r="A201" s="12"/>
      <c r="B201" s="13">
        <v>1</v>
      </c>
      <c r="C201" s="10">
        <f>$H$191*0.14+$B$204</f>
        <v>1955.8600809232414</v>
      </c>
      <c r="D201" s="1"/>
      <c r="E201" s="81" t="s">
        <v>51</v>
      </c>
      <c r="F201" s="13"/>
      <c r="G201" s="8"/>
      <c r="I201" s="2">
        <f t="shared" si="229"/>
        <v>9</v>
      </c>
      <c r="J201" s="11">
        <f t="shared" si="218"/>
        <v>12655.000054104697</v>
      </c>
      <c r="K201" s="11">
        <f t="shared" si="230"/>
        <v>126.55000054104698</v>
      </c>
      <c r="L201" s="24">
        <f t="shared" si="237"/>
        <v>1576.2100793001005</v>
      </c>
      <c r="M201" s="11">
        <f t="shared" si="216"/>
        <v>602229</v>
      </c>
      <c r="N201" s="78">
        <f t="shared" si="219"/>
        <v>0</v>
      </c>
      <c r="O201" s="35">
        <f t="shared" si="220"/>
        <v>0</v>
      </c>
      <c r="P201" s="35">
        <f t="shared" si="242"/>
        <v>6.0222899999999999</v>
      </c>
      <c r="Q201">
        <f t="shared" si="222"/>
        <v>73</v>
      </c>
      <c r="R201" s="45">
        <f>1000*VLOOKUP(Q201, '[1]Mortality (Interventions)'!$B$8:$AV$128, 22)</f>
        <v>16.123531020854461</v>
      </c>
      <c r="S201" s="46">
        <f>VLOOKUP(I201, '[1]Lapse Rates'!$A$4:$F$24, 3)</f>
        <v>1.9768835000000002E-3</v>
      </c>
      <c r="T201" s="33">
        <f t="shared" si="248"/>
        <v>0.90075045510099261</v>
      </c>
      <c r="U201" s="33">
        <f t="shared" si="238"/>
        <v>1.4523277904869628E-2</v>
      </c>
      <c r="V201" s="39">
        <f t="shared" si="232"/>
        <v>1.7806787123066433E-3</v>
      </c>
      <c r="W201" s="32">
        <f t="shared" si="239"/>
        <v>0.88444649848381629</v>
      </c>
      <c r="X201" s="32"/>
      <c r="Y201" s="5">
        <f t="shared" si="245"/>
        <v>0</v>
      </c>
      <c r="Z201" s="5">
        <f t="shared" si="234"/>
        <v>5.4245804582501567</v>
      </c>
      <c r="AA201" s="5">
        <f t="shared" si="240"/>
        <v>0</v>
      </c>
      <c r="AB201" s="5">
        <f t="shared" si="223"/>
        <v>5.3263933033541022</v>
      </c>
      <c r="AC201" s="32"/>
      <c r="AD201" s="5">
        <f t="shared" si="246"/>
        <v>11192.670486165405</v>
      </c>
      <c r="AE201" s="5">
        <f t="shared" si="225"/>
        <v>-111.92670486165406</v>
      </c>
      <c r="AF201" s="5">
        <f t="shared" si="243"/>
        <v>-1394.0734855118721</v>
      </c>
      <c r="AG201" s="5">
        <f t="shared" si="249"/>
        <v>-8746.3391293717305</v>
      </c>
      <c r="AH201" s="5">
        <f t="shared" si="227"/>
        <v>940.33116642014829</v>
      </c>
      <c r="AI201" s="42">
        <f t="shared" si="244"/>
        <v>0</v>
      </c>
      <c r="AJ201" s="42">
        <f t="shared" si="247"/>
        <v>1087.5531162888524</v>
      </c>
      <c r="AK201" s="42">
        <f t="shared" si="241"/>
        <v>2027.8842827090007</v>
      </c>
    </row>
    <row r="202" spans="1:39" ht="15" x14ac:dyDescent="0.2">
      <c r="A202" s="12"/>
      <c r="B202" s="70" t="s">
        <v>49</v>
      </c>
      <c r="C202" s="10">
        <f>$H$191*0.11+$B$204</f>
        <v>1576.2100793001005</v>
      </c>
      <c r="D202" s="1"/>
      <c r="E202" s="1"/>
      <c r="F202" s="1"/>
      <c r="I202" s="2">
        <f t="shared" si="229"/>
        <v>10</v>
      </c>
      <c r="J202" s="11">
        <f t="shared" si="218"/>
        <v>12655.000054104697</v>
      </c>
      <c r="K202" s="11">
        <f t="shared" si="230"/>
        <v>126.55000054104698</v>
      </c>
      <c r="L202" s="24">
        <f t="shared" si="237"/>
        <v>1576.2100793001005</v>
      </c>
      <c r="M202" s="11">
        <f t="shared" si="216"/>
        <v>602229</v>
      </c>
      <c r="N202" s="78">
        <f t="shared" si="219"/>
        <v>0</v>
      </c>
      <c r="O202" s="35">
        <f t="shared" si="220"/>
        <v>0</v>
      </c>
      <c r="P202" s="35">
        <f t="shared" si="242"/>
        <v>6.0222899999999999</v>
      </c>
      <c r="Q202">
        <f t="shared" si="222"/>
        <v>74</v>
      </c>
      <c r="R202" s="45">
        <f>1000*VLOOKUP(Q202, '[1]Mortality (Interventions)'!$B$8:$AV$128, 22)</f>
        <v>18.209812959170936</v>
      </c>
      <c r="S202" s="46">
        <f>VLOOKUP(I202, '[1]Lapse Rates'!$A$4:$F$24, 3)</f>
        <v>1.6914747999999999E-3</v>
      </c>
      <c r="T202" s="33">
        <f t="shared" si="248"/>
        <v>0.88444649848381629</v>
      </c>
      <c r="U202" s="33">
        <f t="shared" si="238"/>
        <v>1.6105605309783954E-2</v>
      </c>
      <c r="V202" s="39">
        <f t="shared" si="232"/>
        <v>1.4960189641336134E-3</v>
      </c>
      <c r="W202" s="32">
        <f t="shared" si="239"/>
        <v>0.86684487420989875</v>
      </c>
      <c r="X202" s="32"/>
      <c r="Y202" s="5">
        <f t="shared" si="245"/>
        <v>0</v>
      </c>
      <c r="Z202" s="5">
        <f t="shared" si="234"/>
        <v>5.3263933033541022</v>
      </c>
      <c r="AA202" s="5">
        <f t="shared" si="240"/>
        <v>0</v>
      </c>
      <c r="AB202" s="5">
        <f t="shared" si="223"/>
        <v>5.2203912175055311</v>
      </c>
      <c r="AC202" s="32"/>
      <c r="AD202" s="5">
        <f t="shared" si="246"/>
        <v>10969.921930026649</v>
      </c>
      <c r="AE202" s="5">
        <f t="shared" si="225"/>
        <v>-109.69921930026649</v>
      </c>
      <c r="AF202" s="5">
        <f t="shared" si="243"/>
        <v>-1366.32962791927</v>
      </c>
      <c r="AG202" s="5">
        <f t="shared" si="249"/>
        <v>-9699.2625801058803</v>
      </c>
      <c r="AH202" s="5">
        <f>SUM(AD202:AG202)</f>
        <v>-205.36949729876687</v>
      </c>
      <c r="AI202" s="42">
        <f t="shared" si="244"/>
        <v>0</v>
      </c>
      <c r="AJ202" s="42">
        <f t="shared" si="247"/>
        <v>1065.9103671053172</v>
      </c>
      <c r="AK202" s="42">
        <f t="shared" si="241"/>
        <v>860.54086980655029</v>
      </c>
    </row>
    <row r="203" spans="1:39" ht="15" x14ac:dyDescent="0.2">
      <c r="D203" s="1"/>
      <c r="E203" s="1"/>
      <c r="F203" s="1"/>
      <c r="I203" s="2">
        <f t="shared" si="229"/>
        <v>11</v>
      </c>
      <c r="J203" s="11">
        <f t="shared" si="218"/>
        <v>12655.000054104697</v>
      </c>
      <c r="K203" s="11">
        <f t="shared" si="230"/>
        <v>126.55000054104698</v>
      </c>
      <c r="L203" s="24">
        <f t="shared" si="237"/>
        <v>1576.2100793001005</v>
      </c>
      <c r="M203" s="11">
        <f t="shared" si="216"/>
        <v>602229</v>
      </c>
      <c r="N203" s="78">
        <f t="shared" si="219"/>
        <v>0</v>
      </c>
      <c r="O203" s="35">
        <f t="shared" si="220"/>
        <v>0</v>
      </c>
      <c r="P203" s="35">
        <f t="shared" si="242"/>
        <v>6.0222899999999999</v>
      </c>
      <c r="Q203">
        <f t="shared" si="222"/>
        <v>75</v>
      </c>
      <c r="R203" s="45">
        <f>1000*VLOOKUP(Q203, '[1]Mortality (Interventions)'!$B$8:$AV$128, 22)</f>
        <v>20.631177914258867</v>
      </c>
      <c r="S203" s="46">
        <f>VLOOKUP(I203, '[1]Lapse Rates'!$A$4:$F$24, 3)</f>
        <v>1.5867464999999999E-3</v>
      </c>
      <c r="T203" s="33">
        <f t="shared" si="248"/>
        <v>0.86684487420989875</v>
      </c>
      <c r="U203" s="33">
        <f t="shared" si="238"/>
        <v>1.7884030823887769E-2</v>
      </c>
      <c r="V203" s="39">
        <f t="shared" si="232"/>
        <v>1.3754630701954971E-3</v>
      </c>
      <c r="W203" s="32">
        <f t="shared" si="239"/>
        <v>0.84758538031581554</v>
      </c>
      <c r="X203" s="31"/>
      <c r="Y203" s="5">
        <f t="shared" si="245"/>
        <v>0</v>
      </c>
      <c r="Z203" s="5">
        <f t="shared" si="234"/>
        <v>5.2203912175055311</v>
      </c>
      <c r="AA203" s="5">
        <f t="shared" si="240"/>
        <v>0</v>
      </c>
      <c r="AB203" s="5">
        <f t="shared" si="223"/>
        <v>5.1044049600221326</v>
      </c>
      <c r="AC203" s="32"/>
      <c r="AD203" s="5">
        <f t="shared" si="246"/>
        <v>10726.193033754997</v>
      </c>
      <c r="AE203" s="5">
        <f t="shared" si="225"/>
        <v>-107.26193033754997</v>
      </c>
      <c r="AF203" s="5">
        <f t="shared" si="243"/>
        <v>-1335.9726195211974</v>
      </c>
      <c r="AG203" s="5">
        <f t="shared" si="249"/>
        <v>-10770.281999039107</v>
      </c>
      <c r="AH203" s="5">
        <f t="shared" ref="AH203:AH212" si="250">SUM(AD203:AG203)</f>
        <v>-1487.323515142858</v>
      </c>
      <c r="AI203" s="42">
        <f t="shared" si="244"/>
        <v>0</v>
      </c>
      <c r="AJ203" s="42">
        <f t="shared" si="247"/>
        <v>1042.2292616236889</v>
      </c>
      <c r="AK203" s="42">
        <f t="shared" ref="AK203:AK212" si="251">SUM(AH203:AJ203)</f>
        <v>-445.09425351916911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9"/>
        <v>12</v>
      </c>
      <c r="J204" s="11">
        <f t="shared" si="218"/>
        <v>12655.000054104697</v>
      </c>
      <c r="K204" s="11">
        <f t="shared" si="230"/>
        <v>126.55000054104698</v>
      </c>
      <c r="L204" s="24">
        <f t="shared" si="237"/>
        <v>1576.2100793001005</v>
      </c>
      <c r="M204" s="11">
        <f t="shared" si="216"/>
        <v>602229</v>
      </c>
      <c r="N204" s="78">
        <f t="shared" si="219"/>
        <v>0</v>
      </c>
      <c r="O204" s="35">
        <f t="shared" si="220"/>
        <v>0</v>
      </c>
      <c r="P204" s="35">
        <f t="shared" si="242"/>
        <v>6.0222899999999999</v>
      </c>
      <c r="Q204">
        <f t="shared" si="222"/>
        <v>76</v>
      </c>
      <c r="R204" s="45">
        <f>1000*VLOOKUP(Q204, '[1]Mortality (Interventions)'!$B$8:$AV$128, 22)</f>
        <v>23.431471953380239</v>
      </c>
      <c r="S204" s="46">
        <f>VLOOKUP(I204, '[1]Lapse Rates'!$A$4:$F$24, 3)</f>
        <v>1.4412507000000001E-3</v>
      </c>
      <c r="T204" s="33">
        <f t="shared" si="248"/>
        <v>0.84758538031581554</v>
      </c>
      <c r="U204" s="33">
        <f t="shared" si="238"/>
        <v>1.9860173066965157E-2</v>
      </c>
      <c r="V204" s="39">
        <f t="shared" si="232"/>
        <v>1.2215830226899355E-3</v>
      </c>
      <c r="W204" s="32">
        <f t="shared" si="239"/>
        <v>0.82650362422616042</v>
      </c>
      <c r="X204" s="31"/>
      <c r="Y204" s="5">
        <f t="shared" si="245"/>
        <v>0</v>
      </c>
      <c r="Z204" s="5">
        <f t="shared" si="234"/>
        <v>5.1044049600221326</v>
      </c>
      <c r="AA204" s="5">
        <f t="shared" si="240"/>
        <v>0</v>
      </c>
      <c r="AB204" s="5">
        <f t="shared" si="223"/>
        <v>4.9774445111409635</v>
      </c>
      <c r="AC204" s="32"/>
      <c r="AD204" s="5">
        <f t="shared" si="246"/>
        <v>10459.403409299788</v>
      </c>
      <c r="AE204" s="5">
        <f t="shared" si="225"/>
        <v>-104.59403409299789</v>
      </c>
      <c r="AF204" s="5">
        <f t="shared" si="243"/>
        <v>-1302.7433430833366</v>
      </c>
      <c r="AG204" s="5">
        <f t="shared" si="249"/>
        <v>-11960.37216594536</v>
      </c>
      <c r="AH204" s="5">
        <f t="shared" si="250"/>
        <v>-2908.3061338219068</v>
      </c>
      <c r="AI204" s="42">
        <f t="shared" si="244"/>
        <v>0</v>
      </c>
      <c r="AJ204" s="42">
        <f t="shared" si="247"/>
        <v>1016.3075418343644</v>
      </c>
      <c r="AK204" s="42">
        <f t="shared" si="251"/>
        <v>-1891.9985919875423</v>
      </c>
    </row>
    <row r="205" spans="1:39" ht="15" x14ac:dyDescent="0.2">
      <c r="A205" s="48"/>
      <c r="D205" s="1"/>
      <c r="E205" s="1"/>
      <c r="F205" s="1"/>
      <c r="I205" s="2">
        <f t="shared" si="229"/>
        <v>13</v>
      </c>
      <c r="J205" s="11">
        <f t="shared" si="218"/>
        <v>12655.000054104697</v>
      </c>
      <c r="K205" s="11">
        <f t="shared" si="230"/>
        <v>126.55000054104698</v>
      </c>
      <c r="L205" s="24">
        <f t="shared" si="237"/>
        <v>1576.2100793001005</v>
      </c>
      <c r="M205" s="11">
        <f t="shared" si="216"/>
        <v>602229</v>
      </c>
      <c r="N205" s="78">
        <f t="shared" si="219"/>
        <v>0</v>
      </c>
      <c r="O205" s="35">
        <f t="shared" si="220"/>
        <v>0</v>
      </c>
      <c r="P205" s="35">
        <f t="shared" si="242"/>
        <v>6.0222899999999999</v>
      </c>
      <c r="Q205">
        <f t="shared" si="222"/>
        <v>77</v>
      </c>
      <c r="R205" s="45">
        <f>1000*VLOOKUP(Q205, '[1]Mortality (Interventions)'!$B$8:$AV$128, 22)</f>
        <v>26.688013197259551</v>
      </c>
      <c r="S205" s="46">
        <f>VLOOKUP(I205, '[1]Lapse Rates'!$A$4:$F$24, 3)</f>
        <v>1.3481251E-3</v>
      </c>
      <c r="T205" s="33">
        <f t="shared" si="248"/>
        <v>0.82650362422616042</v>
      </c>
      <c r="U205" s="33">
        <f t="shared" si="238"/>
        <v>2.2057739630930617E-2</v>
      </c>
      <c r="V205" s="39">
        <f t="shared" si="232"/>
        <v>1.1142302810602548E-3</v>
      </c>
      <c r="W205" s="32">
        <f t="shared" si="239"/>
        <v>0.80333165431416953</v>
      </c>
      <c r="X205" s="31"/>
      <c r="Y205" s="5">
        <f t="shared" si="245"/>
        <v>0</v>
      </c>
      <c r="Z205" s="5">
        <f t="shared" si="234"/>
        <v>4.9774445111409635</v>
      </c>
      <c r="AA205" s="5">
        <f t="shared" si="240"/>
        <v>0</v>
      </c>
      <c r="AB205" s="5">
        <f t="shared" si="223"/>
        <v>4.8378961884596796</v>
      </c>
      <c r="AC205" s="32"/>
      <c r="AD205" s="5">
        <f t="shared" si="246"/>
        <v>10166.162128809832</v>
      </c>
      <c r="AE205" s="5">
        <f t="shared" si="225"/>
        <v>-101.66162128809832</v>
      </c>
      <c r="AF205" s="5">
        <f t="shared" si="243"/>
        <v>-1266.219450550818</v>
      </c>
      <c r="AG205" s="5">
        <f t="shared" si="249"/>
        <v>-13283.810480195714</v>
      </c>
      <c r="AH205" s="5">
        <f t="shared" si="250"/>
        <v>-4485.5294232247979</v>
      </c>
      <c r="AI205" s="42">
        <f t="shared" si="244"/>
        <v>0</v>
      </c>
      <c r="AJ205" s="42">
        <f t="shared" si="247"/>
        <v>987.81578709442522</v>
      </c>
      <c r="AK205" s="42">
        <f t="shared" si="251"/>
        <v>-3497.7136361303728</v>
      </c>
    </row>
    <row r="206" spans="1:39" ht="15" x14ac:dyDescent="0.2">
      <c r="A206" s="48"/>
      <c r="D206" s="1"/>
      <c r="E206" s="1"/>
      <c r="F206" s="37"/>
      <c r="I206" s="2">
        <f t="shared" si="229"/>
        <v>14</v>
      </c>
      <c r="J206" s="11">
        <f t="shared" si="218"/>
        <v>12655.000054104697</v>
      </c>
      <c r="K206" s="11">
        <f t="shared" si="230"/>
        <v>126.55000054104698</v>
      </c>
      <c r="L206" s="24">
        <f t="shared" si="237"/>
        <v>1576.2100793001005</v>
      </c>
      <c r="M206" s="11">
        <f t="shared" si="216"/>
        <v>602229</v>
      </c>
      <c r="N206" s="78">
        <f t="shared" si="219"/>
        <v>0</v>
      </c>
      <c r="O206" s="35">
        <f t="shared" si="220"/>
        <v>0</v>
      </c>
      <c r="P206" s="35">
        <f t="shared" si="242"/>
        <v>6.0222899999999999</v>
      </c>
      <c r="Q206">
        <f t="shared" si="222"/>
        <v>78</v>
      </c>
      <c r="R206" s="45">
        <f>1000*VLOOKUP(Q206, '[1]Mortality (Interventions)'!$B$8:$AV$128, 22)</f>
        <v>30.3619458767383</v>
      </c>
      <c r="S206" s="46">
        <f>VLOOKUP(I206, '[1]Lapse Rates'!$A$4:$F$24, 3)</f>
        <v>1.1365788999999999E-3</v>
      </c>
      <c r="T206" s="33">
        <f t="shared" si="248"/>
        <v>0.80333165431416953</v>
      </c>
      <c r="U206" s="33">
        <f t="shared" si="238"/>
        <v>2.4390712209357457E-2</v>
      </c>
      <c r="V206" s="39">
        <f t="shared" si="232"/>
        <v>9.1304980799557906E-4</v>
      </c>
      <c r="W206" s="32">
        <f t="shared" si="239"/>
        <v>0.77802789229681646</v>
      </c>
      <c r="X206" s="31"/>
      <c r="Y206" s="5">
        <f t="shared" si="245"/>
        <v>0</v>
      </c>
      <c r="Z206" s="5">
        <f t="shared" si="234"/>
        <v>4.8378961884596796</v>
      </c>
      <c r="AA206" s="5">
        <f t="shared" si="240"/>
        <v>0</v>
      </c>
      <c r="AB206" s="5">
        <f t="shared" si="223"/>
        <v>4.6855095955001946</v>
      </c>
      <c r="AC206" s="32"/>
      <c r="AD206" s="5">
        <f t="shared" si="246"/>
        <v>9845.9430191111769</v>
      </c>
      <c r="AE206" s="5">
        <f t="shared" si="225"/>
        <v>-98.459430191111764</v>
      </c>
      <c r="AF206" s="5">
        <f t="shared" si="243"/>
        <v>-1226.335405814855</v>
      </c>
      <c r="AG206" s="5">
        <f t="shared" si="249"/>
        <v>-14688.794223129133</v>
      </c>
      <c r="AH206" s="5">
        <f t="shared" si="250"/>
        <v>-6167.6460400239212</v>
      </c>
      <c r="AI206" s="42">
        <f t="shared" si="244"/>
        <v>0</v>
      </c>
      <c r="AJ206" s="42">
        <f t="shared" si="247"/>
        <v>956.70273768914637</v>
      </c>
      <c r="AK206" s="42">
        <f t="shared" si="251"/>
        <v>-5210.9433023347747</v>
      </c>
    </row>
    <row r="207" spans="1:39" ht="15" x14ac:dyDescent="0.2">
      <c r="A207" s="48"/>
      <c r="D207" s="1"/>
      <c r="E207" s="1"/>
      <c r="F207" s="1"/>
      <c r="I207" s="2">
        <f t="shared" si="229"/>
        <v>15</v>
      </c>
      <c r="J207" s="11">
        <f t="shared" si="218"/>
        <v>12655.000054104697</v>
      </c>
      <c r="K207" s="11">
        <f t="shared" si="230"/>
        <v>126.55000054104698</v>
      </c>
      <c r="L207" s="24">
        <f t="shared" si="237"/>
        <v>1576.2100793001005</v>
      </c>
      <c r="M207" s="11">
        <f t="shared" si="216"/>
        <v>602229</v>
      </c>
      <c r="N207" s="78">
        <f t="shared" si="219"/>
        <v>0</v>
      </c>
      <c r="O207" s="35">
        <f t="shared" si="220"/>
        <v>0</v>
      </c>
      <c r="P207" s="35">
        <f t="shared" si="242"/>
        <v>6.0222899999999999</v>
      </c>
      <c r="Q207">
        <f t="shared" si="222"/>
        <v>79</v>
      </c>
      <c r="R207" s="45">
        <f>1000*VLOOKUP(Q207, '[1]Mortality (Interventions)'!$B$8:$AV$128, 22)</f>
        <v>34.487736334988732</v>
      </c>
      <c r="S207" s="46">
        <f>VLOOKUP(I207, '[1]Lapse Rates'!$A$4:$F$24, 3)</f>
        <v>1.0075606E-3</v>
      </c>
      <c r="T207" s="33">
        <f t="shared" si="248"/>
        <v>0.77802789229681646</v>
      </c>
      <c r="U207" s="33">
        <f t="shared" si="238"/>
        <v>2.6832420810799614E-2</v>
      </c>
      <c r="V207" s="39">
        <f t="shared" si="232"/>
        <v>7.8391024997931575E-4</v>
      </c>
      <c r="W207" s="32">
        <f t="shared" si="239"/>
        <v>0.75041156123603758</v>
      </c>
      <c r="X207" s="31"/>
      <c r="Y207" s="5">
        <f t="shared" si="245"/>
        <v>0</v>
      </c>
      <c r="Z207" s="5">
        <f t="shared" si="234"/>
        <v>4.6855095955001946</v>
      </c>
      <c r="AA207" s="5">
        <f t="shared" si="240"/>
        <v>0</v>
      </c>
      <c r="AB207" s="5">
        <f t="shared" si="223"/>
        <v>4.5191960411161771</v>
      </c>
      <c r="AC207" s="32"/>
      <c r="AD207" s="5">
        <f t="shared" si="246"/>
        <v>9496.4583480428464</v>
      </c>
      <c r="AE207" s="5">
        <f t="shared" si="225"/>
        <v>-94.964583480428473</v>
      </c>
      <c r="AF207" s="5">
        <f t="shared" si="243"/>
        <v>-1182.806266443567</v>
      </c>
      <c r="AG207" s="5">
        <f t="shared" si="249"/>
        <v>-16159.261952467041</v>
      </c>
      <c r="AH207" s="5">
        <f t="shared" si="250"/>
        <v>-7940.5744543481906</v>
      </c>
      <c r="AI207" s="42">
        <f t="shared" si="244"/>
        <v>0</v>
      </c>
      <c r="AJ207" s="42">
        <f t="shared" si="247"/>
        <v>922.74618679489174</v>
      </c>
      <c r="AK207" s="42">
        <f t="shared" si="251"/>
        <v>-7017.8282675532992</v>
      </c>
    </row>
    <row r="208" spans="1:39" ht="15" x14ac:dyDescent="0.2">
      <c r="I208" s="2">
        <f t="shared" si="229"/>
        <v>16</v>
      </c>
      <c r="J208" s="11">
        <f t="shared" si="218"/>
        <v>12655.000054104697</v>
      </c>
      <c r="K208" s="11">
        <f t="shared" si="230"/>
        <v>126.55000054104698</v>
      </c>
      <c r="L208" s="24">
        <f t="shared" si="237"/>
        <v>1576.2100793001005</v>
      </c>
      <c r="M208" s="11">
        <f t="shared" si="216"/>
        <v>602229</v>
      </c>
      <c r="N208" s="78">
        <f t="shared" si="219"/>
        <v>0</v>
      </c>
      <c r="O208" s="35">
        <f t="shared" si="220"/>
        <v>0</v>
      </c>
      <c r="P208" s="35">
        <f t="shared" si="242"/>
        <v>6.0222899999999999</v>
      </c>
      <c r="Q208">
        <f t="shared" si="222"/>
        <v>80</v>
      </c>
      <c r="R208" s="45">
        <f>1000*VLOOKUP(Q208, '[1]Mortality (Interventions)'!$B$8:$AV$128, 22)</f>
        <v>39.037210883331738</v>
      </c>
      <c r="S208" s="46">
        <f>VLOOKUP(I208, '[1]Lapse Rates'!$A$4:$F$24, 3)</f>
        <v>8.9731130000000002E-4</v>
      </c>
      <c r="T208" s="33">
        <f t="shared" si="248"/>
        <v>0.75041156123603758</v>
      </c>
      <c r="U208" s="33">
        <f t="shared" si="238"/>
        <v>2.9293974365261408E-2</v>
      </c>
      <c r="V208" s="39">
        <f t="shared" si="232"/>
        <v>6.7335277354773856E-4</v>
      </c>
      <c r="W208" s="32">
        <f t="shared" si="239"/>
        <v>0.72044423409722846</v>
      </c>
      <c r="X208" s="31"/>
      <c r="Y208" s="5">
        <f t="shared" si="245"/>
        <v>0</v>
      </c>
      <c r="Z208" s="5">
        <f t="shared" si="234"/>
        <v>4.5191960411161771</v>
      </c>
      <c r="AA208" s="5">
        <f t="shared" si="240"/>
        <v>0</v>
      </c>
      <c r="AB208" s="5">
        <f t="shared" si="223"/>
        <v>4.338724106561398</v>
      </c>
      <c r="AC208" s="32"/>
      <c r="AD208" s="5">
        <f t="shared" si="246"/>
        <v>9117.2218214798431</v>
      </c>
      <c r="AE208" s="5">
        <f t="shared" si="225"/>
        <v>-91.172218214798448</v>
      </c>
      <c r="AF208" s="5">
        <f t="shared" si="243"/>
        <v>-1135.5714633576927</v>
      </c>
      <c r="AG208" s="5">
        <f t="shared" si="249"/>
        <v>-17641.680888017014</v>
      </c>
      <c r="AH208" s="5">
        <f t="shared" si="250"/>
        <v>-9751.2027481096629</v>
      </c>
      <c r="AI208" s="42">
        <f t="shared" si="244"/>
        <v>0</v>
      </c>
      <c r="AJ208" s="42">
        <f t="shared" si="247"/>
        <v>885.89879921193437</v>
      </c>
      <c r="AK208" s="42">
        <f t="shared" si="251"/>
        <v>-8865.3039488977283</v>
      </c>
    </row>
    <row r="209" spans="1:39" ht="15" x14ac:dyDescent="0.2">
      <c r="I209" s="2">
        <f t="shared" si="229"/>
        <v>17</v>
      </c>
      <c r="J209" s="11">
        <f t="shared" si="218"/>
        <v>12655.000054104697</v>
      </c>
      <c r="K209" s="11">
        <f t="shared" si="230"/>
        <v>126.55000054104698</v>
      </c>
      <c r="L209" s="24">
        <f t="shared" si="237"/>
        <v>1576.2100793001005</v>
      </c>
      <c r="M209" s="11">
        <f t="shared" si="216"/>
        <v>602229</v>
      </c>
      <c r="N209" s="78">
        <f t="shared" si="219"/>
        <v>0</v>
      </c>
      <c r="O209" s="35">
        <f t="shared" si="220"/>
        <v>0</v>
      </c>
      <c r="P209" s="35">
        <f t="shared" si="242"/>
        <v>6.0222899999999999</v>
      </c>
      <c r="Q209">
        <f t="shared" si="222"/>
        <v>81</v>
      </c>
      <c r="R209" s="45">
        <f>1000*VLOOKUP(Q209, '[1]Mortality (Interventions)'!$B$8:$AV$128, 22)</f>
        <v>44.086047871463919</v>
      </c>
      <c r="S209" s="46">
        <f>VLOOKUP(I209, '[1]Lapse Rates'!$A$4:$F$24, 3)</f>
        <v>7.4594940000000001E-4</v>
      </c>
      <c r="T209" s="33">
        <f t="shared" si="248"/>
        <v>0.72044423409722846</v>
      </c>
      <c r="U209" s="33">
        <f t="shared" si="238"/>
        <v>3.176153899313057E-2</v>
      </c>
      <c r="V209" s="39">
        <f t="shared" si="232"/>
        <v>5.3741494415828709E-4</v>
      </c>
      <c r="W209" s="32">
        <f t="shared" si="239"/>
        <v>0.68814528015993959</v>
      </c>
      <c r="X209" s="31"/>
      <c r="Y209" s="5">
        <f t="shared" si="245"/>
        <v>0</v>
      </c>
      <c r="Z209" s="5">
        <f t="shared" si="234"/>
        <v>4.338724106561398</v>
      </c>
      <c r="AA209" s="5">
        <f t="shared" si="240"/>
        <v>0</v>
      </c>
      <c r="AB209" s="5">
        <f t="shared" si="223"/>
        <v>4.1442104392544028</v>
      </c>
      <c r="AC209" s="32"/>
      <c r="AD209" s="5">
        <f t="shared" si="246"/>
        <v>8708.4785576559279</v>
      </c>
      <c r="AE209" s="5">
        <f t="shared" si="225"/>
        <v>-87.084785576559284</v>
      </c>
      <c r="AF209" s="5">
        <f t="shared" si="243"/>
        <v>-1084.6615266108881</v>
      </c>
      <c r="AG209" s="5">
        <f t="shared" si="249"/>
        <v>-19127.719866294028</v>
      </c>
      <c r="AH209" s="5">
        <f t="shared" si="250"/>
        <v>-11590.987620825548</v>
      </c>
      <c r="AI209" s="42">
        <f t="shared" si="244"/>
        <v>0</v>
      </c>
      <c r="AJ209" s="42">
        <f t="shared" si="247"/>
        <v>846.18435787583985</v>
      </c>
      <c r="AK209" s="42">
        <f t="shared" si="251"/>
        <v>-10744.803262949708</v>
      </c>
    </row>
    <row r="210" spans="1:39" ht="15" x14ac:dyDescent="0.2">
      <c r="I210" s="2">
        <f t="shared" si="229"/>
        <v>18</v>
      </c>
      <c r="J210" s="11">
        <f t="shared" si="218"/>
        <v>12655.000054104697</v>
      </c>
      <c r="K210" s="11">
        <f t="shared" si="230"/>
        <v>126.55000054104698</v>
      </c>
      <c r="L210" s="24">
        <f t="shared" si="237"/>
        <v>1576.2100793001005</v>
      </c>
      <c r="M210" s="11">
        <f t="shared" si="216"/>
        <v>602229</v>
      </c>
      <c r="N210" s="78">
        <f t="shared" si="219"/>
        <v>0</v>
      </c>
      <c r="O210" s="35">
        <f t="shared" si="220"/>
        <v>0</v>
      </c>
      <c r="P210" s="35">
        <f t="shared" si="242"/>
        <v>6.0222899999999999</v>
      </c>
      <c r="Q210">
        <f t="shared" si="222"/>
        <v>82</v>
      </c>
      <c r="R210" s="45">
        <f>1000*VLOOKUP(Q210, '[1]Mortality (Interventions)'!$B$8:$AV$128, 22)</f>
        <v>49.810932945983105</v>
      </c>
      <c r="S210" s="46">
        <f>VLOOKUP(I210, '[1]Lapse Rates'!$A$4:$F$24, 3)</f>
        <v>5.9837330000000002E-4</v>
      </c>
      <c r="T210" s="33">
        <f t="shared" si="248"/>
        <v>0.68814528015993959</v>
      </c>
      <c r="U210" s="33">
        <f t="shared" si="238"/>
        <v>3.4277158407141503E-2</v>
      </c>
      <c r="V210" s="39">
        <f t="shared" si="232"/>
        <v>4.117677621687276E-4</v>
      </c>
      <c r="W210" s="32">
        <f t="shared" si="239"/>
        <v>0.6534563539906294</v>
      </c>
      <c r="X210" s="31"/>
      <c r="Y210" s="5">
        <f t="shared" si="245"/>
        <v>0</v>
      </c>
      <c r="Z210" s="5">
        <f t="shared" si="234"/>
        <v>4.1442104392544028</v>
      </c>
      <c r="AA210" s="5">
        <f t="shared" si="240"/>
        <v>0</v>
      </c>
      <c r="AB210" s="5">
        <f t="shared" si="223"/>
        <v>3.9353036660742275</v>
      </c>
      <c r="AC210" s="32"/>
      <c r="AD210" s="5">
        <f t="shared" si="246"/>
        <v>8269.490195106473</v>
      </c>
      <c r="AE210" s="5">
        <f t="shared" si="225"/>
        <v>-82.694901951064736</v>
      </c>
      <c r="AF210" s="5">
        <f t="shared" si="243"/>
        <v>-1029.9844915427245</v>
      </c>
      <c r="AG210" s="5">
        <f t="shared" si="249"/>
        <v>-20642.698830374422</v>
      </c>
      <c r="AH210" s="5">
        <f t="shared" si="250"/>
        <v>-13485.888028761739</v>
      </c>
      <c r="AI210" s="42">
        <f t="shared" si="244"/>
        <v>0</v>
      </c>
      <c r="AJ210" s="42">
        <f t="shared" si="247"/>
        <v>803.5311653026364</v>
      </c>
      <c r="AK210" s="42">
        <f t="shared" si="251"/>
        <v>-12682.356863459103</v>
      </c>
    </row>
    <row r="211" spans="1:39" ht="15" x14ac:dyDescent="0.2">
      <c r="I211" s="2">
        <f t="shared" si="229"/>
        <v>19</v>
      </c>
      <c r="J211" s="11">
        <f t="shared" si="218"/>
        <v>12655.000054104697</v>
      </c>
      <c r="K211" s="11">
        <f t="shared" si="230"/>
        <v>126.55000054104698</v>
      </c>
      <c r="L211" s="24">
        <f t="shared" si="237"/>
        <v>1576.2100793001005</v>
      </c>
      <c r="M211" s="11">
        <f t="shared" si="216"/>
        <v>602229</v>
      </c>
      <c r="N211" s="78">
        <f t="shared" si="219"/>
        <v>0</v>
      </c>
      <c r="O211" s="35">
        <f t="shared" si="220"/>
        <v>0</v>
      </c>
      <c r="P211" s="35">
        <f t="shared" si="242"/>
        <v>6.0222899999999999</v>
      </c>
      <c r="Q211">
        <f t="shared" si="222"/>
        <v>83</v>
      </c>
      <c r="R211" s="45">
        <f>1000*VLOOKUP(Q211, '[1]Mortality (Interventions)'!$B$8:$AV$128, 22)</f>
        <v>56.294908091893362</v>
      </c>
      <c r="S211" s="46">
        <f>VLOOKUP(I211, '[1]Lapse Rates'!$A$4:$F$24, 3)</f>
        <v>4.66450453E-2</v>
      </c>
      <c r="T211" s="33">
        <f t="shared" si="248"/>
        <v>0.6534563539906294</v>
      </c>
      <c r="U211" s="33">
        <f t="shared" si="238"/>
        <v>3.6786265389966218E-2</v>
      </c>
      <c r="V211" s="39">
        <f t="shared" si="232"/>
        <v>3.0480501233465743E-2</v>
      </c>
      <c r="W211" s="32">
        <f t="shared" si="239"/>
        <v>0.5861895873671974</v>
      </c>
      <c r="X211" s="31"/>
      <c r="Y211" s="5">
        <f t="shared" si="245"/>
        <v>0</v>
      </c>
      <c r="Z211" s="5">
        <f t="shared" si="234"/>
        <v>3.9353036660742275</v>
      </c>
      <c r="AA211" s="5">
        <f t="shared" si="240"/>
        <v>0</v>
      </c>
      <c r="AB211" s="5">
        <f t="shared" si="223"/>
        <v>3.5302036901055991</v>
      </c>
      <c r="AC211" s="32"/>
      <c r="AD211" s="5">
        <f t="shared" si="246"/>
        <v>7418.2292598474933</v>
      </c>
      <c r="AE211" s="5">
        <f t="shared" si="225"/>
        <v>-74.182292598474945</v>
      </c>
      <c r="AF211" s="5">
        <f t="shared" si="243"/>
        <v>-923.9579359889434</v>
      </c>
      <c r="AG211" s="5">
        <f t="shared" si="249"/>
        <v>-22153.755819533966</v>
      </c>
      <c r="AH211" s="5">
        <f t="shared" si="250"/>
        <v>-15733.666788273891</v>
      </c>
      <c r="AI211" s="42">
        <f t="shared" si="244"/>
        <v>0</v>
      </c>
      <c r="AJ211" s="42">
        <f t="shared" si="247"/>
        <v>720.83706077677061</v>
      </c>
      <c r="AK211" s="42">
        <f t="shared" si="251"/>
        <v>-15012.829727497121</v>
      </c>
    </row>
    <row r="212" spans="1:39" ht="15" x14ac:dyDescent="0.2">
      <c r="I212" s="2">
        <f t="shared" si="229"/>
        <v>20</v>
      </c>
      <c r="J212" s="11">
        <f t="shared" si="218"/>
        <v>12655.000054104697</v>
      </c>
      <c r="K212" s="11">
        <f t="shared" si="230"/>
        <v>126.55000054104698</v>
      </c>
      <c r="L212" s="24">
        <f t="shared" si="237"/>
        <v>1576.2100793001005</v>
      </c>
      <c r="M212" s="11">
        <f t="shared" si="216"/>
        <v>602229</v>
      </c>
      <c r="N212" s="78">
        <f t="shared" si="219"/>
        <v>0</v>
      </c>
      <c r="O212" s="35">
        <f t="shared" si="220"/>
        <v>0</v>
      </c>
      <c r="P212" s="35">
        <f t="shared" si="242"/>
        <v>6.0222899999999999</v>
      </c>
      <c r="Q212">
        <f t="shared" si="222"/>
        <v>84</v>
      </c>
      <c r="R212" s="45">
        <f>1000*VLOOKUP(Q212, '[1]Mortality (Interventions)'!$B$8:$AV$128, 22)</f>
        <v>63.663828714151407</v>
      </c>
      <c r="S212" s="46">
        <f>VLOOKUP(I212, '[1]Lapse Rates'!$A$4:$F$24, 3)</f>
        <v>0</v>
      </c>
      <c r="T212" s="33">
        <f t="shared" si="248"/>
        <v>0.5861895873671974</v>
      </c>
      <c r="U212" s="33">
        <f t="shared" si="238"/>
        <v>3.7319073484164349E-2</v>
      </c>
      <c r="V212" s="39">
        <f t="shared" si="232"/>
        <v>0</v>
      </c>
      <c r="W212" s="32">
        <f t="shared" si="239"/>
        <v>0.5488705138830331</v>
      </c>
      <c r="X212" s="31"/>
      <c r="Y212" s="5">
        <f t="shared" si="245"/>
        <v>0</v>
      </c>
      <c r="Z212" s="5">
        <f t="shared" si="234"/>
        <v>3.5302036901055991</v>
      </c>
      <c r="AA212" s="5">
        <f t="shared" si="240"/>
        <v>0</v>
      </c>
      <c r="AB212" s="5">
        <f t="shared" si="223"/>
        <v>3.3054574070526512</v>
      </c>
      <c r="AC212" s="32"/>
      <c r="AD212" s="5">
        <f>$W212*J212</f>
        <v>6945.9563828862565</v>
      </c>
      <c r="AE212" s="5">
        <f t="shared" si="225"/>
        <v>-69.459563828862571</v>
      </c>
      <c r="AF212" s="5">
        <f t="shared" si="243"/>
        <v>-865.13523621306251</v>
      </c>
      <c r="AG212" s="5">
        <f t="shared" si="249"/>
        <v>-22474.628305294813</v>
      </c>
      <c r="AH212" s="5">
        <f t="shared" si="250"/>
        <v>-16463.266722450484</v>
      </c>
      <c r="AI212" s="42">
        <f t="shared" si="244"/>
        <v>0</v>
      </c>
      <c r="AJ212" s="42">
        <f t="shared" si="247"/>
        <v>674.93065093152973</v>
      </c>
      <c r="AK212" s="42">
        <f t="shared" si="251"/>
        <v>-15788.336071518954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221908.22586948375</v>
      </c>
      <c r="AE215" s="21">
        <f t="shared" ref="AE215:AK215" si="252">SUM(AE192:AE212)</f>
        <v>-7029.3060125091743</v>
      </c>
      <c r="AF215" s="21">
        <f t="shared" si="252"/>
        <v>-26459.119809213124</v>
      </c>
      <c r="AG215" s="21">
        <f t="shared" si="252"/>
        <v>-234470.45328590201</v>
      </c>
      <c r="AH215" s="21">
        <f t="shared" si="252"/>
        <v>-46050.6532381406</v>
      </c>
      <c r="AI215" s="21">
        <f t="shared" si="252"/>
        <v>0</v>
      </c>
      <c r="AJ215" s="21">
        <f t="shared" si="252"/>
        <v>20344.784044014828</v>
      </c>
      <c r="AK215" s="21">
        <f t="shared" si="252"/>
        <v>-25705.869194125753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109522.753323435</v>
      </c>
      <c r="AE217" s="21">
        <f t="shared" ref="AE217:AK217" si="253">AE192+NPV($D$6,AE193:AE212)</f>
        <v>-5916.6385166459941</v>
      </c>
      <c r="AF217" s="21">
        <f t="shared" si="253"/>
        <v>-12600.583938877082</v>
      </c>
      <c r="AG217" s="21">
        <f t="shared" si="253"/>
        <v>-76339.305673489536</v>
      </c>
      <c r="AH217" s="21">
        <f t="shared" si="253"/>
        <v>14666.225194422355</v>
      </c>
      <c r="AI217" s="21">
        <f t="shared" si="253"/>
        <v>0</v>
      </c>
      <c r="AJ217" s="21">
        <f t="shared" si="253"/>
        <v>9423.4973142848085</v>
      </c>
      <c r="AK217" s="21">
        <f t="shared" si="253"/>
        <v>24089.722508707164</v>
      </c>
    </row>
    <row r="219" spans="1:39" x14ac:dyDescent="0.15">
      <c r="AC219" s="22" t="str">
        <f>"Present Value at "&amp;TEXT($D$7,"0.00%")&amp;":"</f>
        <v>Present Value at 5.64%:</v>
      </c>
      <c r="AD219" s="21">
        <f>AD192+NPV($D$7,AD193:AD212)</f>
        <v>141857.76922997474</v>
      </c>
      <c r="AE219" s="21">
        <f t="shared" ref="AE219:AK219" si="254">AE192+NPV($D$7,AE193:AE212)</f>
        <v>-6235.4899903878177</v>
      </c>
      <c r="AF219" s="21">
        <f t="shared" si="254"/>
        <v>-16571.954184336246</v>
      </c>
      <c r="AG219" s="21">
        <f t="shared" si="254"/>
        <v>-117430.38657677145</v>
      </c>
      <c r="AH219" s="21">
        <f t="shared" si="254"/>
        <v>1619.9384784792301</v>
      </c>
      <c r="AI219" s="21">
        <f t="shared" si="254"/>
        <v>0</v>
      </c>
      <c r="AJ219" s="21">
        <f t="shared" si="254"/>
        <v>12565.838670420655</v>
      </c>
      <c r="AK219" s="21">
        <f t="shared" si="254"/>
        <v>14185.777148899877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14372.480753783802</v>
      </c>
    </row>
    <row r="223" spans="1:39" ht="15" x14ac:dyDescent="0.2">
      <c r="G223" s="58" t="s">
        <v>116</v>
      </c>
      <c r="H223" s="57"/>
      <c r="I223" s="57"/>
      <c r="J223" s="11">
        <f>H$222</f>
        <v>14372.480753783802</v>
      </c>
      <c r="K223" s="11">
        <f>J223*$C$10</f>
        <v>5748.9923015135209</v>
      </c>
      <c r="L223" s="24">
        <f>$C$232</f>
        <v>2012.1886119593894</v>
      </c>
      <c r="M223" s="11">
        <f t="shared" ref="M223:M243" si="255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56">O223*W223</f>
        <v>0</v>
      </c>
      <c r="AB223" s="5">
        <f>P223*W223</f>
        <v>6.0222899999999999</v>
      </c>
      <c r="AC223" s="32"/>
      <c r="AD223" s="5">
        <f>$W223*J223</f>
        <v>14372.480753783802</v>
      </c>
      <c r="AE223" s="5">
        <f>-$W223*K223</f>
        <v>-5748.9923015135209</v>
      </c>
      <c r="AF223" s="5">
        <f>-$W223*L223</f>
        <v>-2012.1886119593894</v>
      </c>
      <c r="AG223" s="5"/>
      <c r="AH223" s="5">
        <f>SUM(AD223:AG223)</f>
        <v>6611.2998403108923</v>
      </c>
      <c r="AI223" s="42">
        <f>Y223-AA223</f>
        <v>0</v>
      </c>
      <c r="AJ223" s="42"/>
      <c r="AK223" s="42">
        <f>SUM(AH223:AJ223)</f>
        <v>6611.2998403108923</v>
      </c>
      <c r="AL223" s="6" t="s">
        <v>39</v>
      </c>
      <c r="AM223" s="36">
        <f>AK250</f>
        <v>15813.713702375884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57">H$222</f>
        <v>14372.480753783802</v>
      </c>
      <c r="K224" s="11"/>
      <c r="L224" s="24"/>
      <c r="M224" s="11">
        <f t="shared" si="255"/>
        <v>602229</v>
      </c>
      <c r="N224" s="78">
        <f t="shared" ref="N224:N243" si="258">N192</f>
        <v>0</v>
      </c>
      <c r="O224" s="35">
        <f t="shared" ref="O224:O243" si="259">M224*N224/1000</f>
        <v>0</v>
      </c>
      <c r="P224" s="35">
        <f t="shared" ref="P224:P225" si="260">$H$14*M224/1000</f>
        <v>6.0222899999999999</v>
      </c>
      <c r="Q224">
        <f t="shared" ref="Q224:Q243" si="261">Q5</f>
        <v>65</v>
      </c>
      <c r="R224" s="45">
        <f>1000*VLOOKUP(Q224, '[1]Mortality (Interventions)'!$B$8:$AV$128, 25)</f>
        <v>8.4605348219369443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8.4605348219369443E-3</v>
      </c>
      <c r="V224" s="39">
        <f>MIN(S224*T224,T224-U224)</f>
        <v>3.4608985999999998E-3</v>
      </c>
      <c r="W224" s="32">
        <f>T224-SUM(U224:V224)</f>
        <v>0.98807856657806303</v>
      </c>
      <c r="X224" s="32"/>
      <c r="Y224" s="5">
        <f>AA223</f>
        <v>0</v>
      </c>
      <c r="Z224" s="5">
        <f>AB223</f>
        <v>6.0222899999999999</v>
      </c>
      <c r="AA224" s="5">
        <f t="shared" si="256"/>
        <v>0</v>
      </c>
      <c r="AB224" s="5">
        <f t="shared" ref="AB224:AB243" si="262">P224*W224</f>
        <v>5.9504956707174035</v>
      </c>
      <c r="AC224" s="32"/>
      <c r="AD224" s="5">
        <f t="shared" ref="AD224:AD226" si="263">$W224*J224</f>
        <v>14201.140181369497</v>
      </c>
      <c r="AE224" s="5">
        <f t="shared" ref="AE224:AE243" si="264">-$W224*K224</f>
        <v>0</v>
      </c>
      <c r="AF224" s="5">
        <f t="shared" ref="AF224:AF225" si="265">-$W224*L224</f>
        <v>0</v>
      </c>
      <c r="AG224" s="5">
        <f>-U224*M224</f>
        <v>-5095.1794252802638</v>
      </c>
      <c r="AH224" s="5">
        <f t="shared" ref="AH224:AH232" si="266">SUM(AD224:AG224)</f>
        <v>9105.9607560892327</v>
      </c>
      <c r="AI224" s="42">
        <f>-M224*$W223*(N224-N223)/1000</f>
        <v>0</v>
      </c>
      <c r="AJ224" s="42">
        <f>$D$6*SUM(Y224:Z224,AD224:AE224)</f>
        <v>1393.722638441348</v>
      </c>
      <c r="AK224" s="42">
        <f t="shared" ref="AK224" si="267">SUM(AH224:AJ224)</f>
        <v>10499.683394530581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68">I224+1</f>
        <v>2</v>
      </c>
      <c r="J225" s="11">
        <f t="shared" si="257"/>
        <v>14372.480753783802</v>
      </c>
      <c r="K225" s="11">
        <f t="shared" ref="K225:K243" si="269">J225*$C$11</f>
        <v>143.72480753783802</v>
      </c>
      <c r="L225" s="24">
        <f>$C$233</f>
        <v>1581.0141893458751</v>
      </c>
      <c r="M225" s="11">
        <f t="shared" si="255"/>
        <v>602229</v>
      </c>
      <c r="N225" s="78">
        <f t="shared" si="258"/>
        <v>0</v>
      </c>
      <c r="O225" s="35">
        <f t="shared" si="259"/>
        <v>0</v>
      </c>
      <c r="P225" s="35">
        <f t="shared" si="260"/>
        <v>6.0222899999999999</v>
      </c>
      <c r="Q225">
        <f t="shared" si="261"/>
        <v>66</v>
      </c>
      <c r="R225" s="45">
        <f>1000*VLOOKUP(Q225, '[1]Mortality (Interventions)'!$B$8:$AV$128, 25)</f>
        <v>9.3356263825092629</v>
      </c>
      <c r="S225" s="46">
        <f>VLOOKUP(I225, '[1]Lapse Rates'!$A$4:$F$24, 3)</f>
        <v>3.2267923000000001E-3</v>
      </c>
      <c r="T225" s="33">
        <f t="shared" ref="T225:T227" si="270">W224</f>
        <v>0.98807856657806303</v>
      </c>
      <c r="U225" s="33">
        <f>T225*R225/1000</f>
        <v>9.2243323341381009E-3</v>
      </c>
      <c r="V225" s="39">
        <f t="shared" ref="V225:V243" si="271">MIN(S225*T225,T225-U225)</f>
        <v>3.1883243104291314E-3</v>
      </c>
      <c r="W225" s="32">
        <f>T225-SUM(U225:V225)</f>
        <v>0.97566590993349578</v>
      </c>
      <c r="X225" s="32"/>
      <c r="Y225" s="5">
        <f t="shared" ref="Y225:Y226" si="272">AA224</f>
        <v>0</v>
      </c>
      <c r="Z225" s="5">
        <f t="shared" ref="Z225:Z243" si="273">AB224</f>
        <v>5.9504956707174035</v>
      </c>
      <c r="AA225" s="5">
        <f>O225*W225</f>
        <v>0</v>
      </c>
      <c r="AB225" s="5">
        <f t="shared" si="262"/>
        <v>5.8757430527333918</v>
      </c>
      <c r="AC225" s="32"/>
      <c r="AD225" s="5">
        <f t="shared" si="263"/>
        <v>14022.739512642129</v>
      </c>
      <c r="AE225" s="5">
        <f t="shared" si="264"/>
        <v>-140.22739512642127</v>
      </c>
      <c r="AF225" s="5">
        <f t="shared" si="265"/>
        <v>-1542.5416476659113</v>
      </c>
      <c r="AG225" s="5">
        <f t="shared" ref="AG225:AG228" si="274">-U225*M225</f>
        <v>-5555.160437255654</v>
      </c>
      <c r="AH225" s="5">
        <f t="shared" si="266"/>
        <v>6784.8100325941414</v>
      </c>
      <c r="AI225" s="42">
        <f>-M225*($W224*N225-$W223*N224)/1000</f>
        <v>0</v>
      </c>
      <c r="AJ225" s="42">
        <f t="shared" ref="AJ225:AJ226" si="275">$D$6*SUM(Y225:Z225,AD225:AE225)</f>
        <v>1362.4581823535884</v>
      </c>
      <c r="AK225" s="42">
        <f>SUM(AH225:AJ225)</f>
        <v>8147.2682149477296</v>
      </c>
      <c r="AL225" s="48" t="s">
        <v>59</v>
      </c>
      <c r="AM225" s="54">
        <f>AK250/AD250</f>
        <v>0.10000000563873587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68"/>
        <v>3</v>
      </c>
      <c r="J226" s="11">
        <f t="shared" si="257"/>
        <v>14372.480753783802</v>
      </c>
      <c r="K226" s="11">
        <f t="shared" si="269"/>
        <v>143.72480753783802</v>
      </c>
      <c r="L226" s="24">
        <f t="shared" ref="L226:L243" si="276">$C$233</f>
        <v>1581.0141893458751</v>
      </c>
      <c r="M226" s="11">
        <f t="shared" si="255"/>
        <v>602229</v>
      </c>
      <c r="N226" s="78">
        <f t="shared" si="258"/>
        <v>0</v>
      </c>
      <c r="O226" s="35">
        <f t="shared" si="259"/>
        <v>0</v>
      </c>
      <c r="P226" s="35">
        <f>$H$14*M226/1000</f>
        <v>6.0222899999999999</v>
      </c>
      <c r="Q226">
        <f t="shared" si="261"/>
        <v>67</v>
      </c>
      <c r="R226" s="45">
        <f>1000*VLOOKUP(Q226, '[1]Mortality (Interventions)'!$B$8:$AV$128, 25)</f>
        <v>10.275564096631696</v>
      </c>
      <c r="S226" s="46">
        <f>VLOOKUP(I226, '[1]Lapse Rates'!$A$4:$F$24, 3)</f>
        <v>2.9657235000000001E-3</v>
      </c>
      <c r="T226" s="33">
        <f t="shared" si="270"/>
        <v>0.97566590993349578</v>
      </c>
      <c r="U226" s="33">
        <f t="shared" ref="U226:U243" si="277">T226*R226/1000</f>
        <v>1.0025517594420122E-2</v>
      </c>
      <c r="V226" s="39">
        <f t="shared" si="271"/>
        <v>2.8935553172386519E-3</v>
      </c>
      <c r="W226" s="32">
        <f t="shared" ref="W226:W243" si="278">T226-SUM(U226:V226)</f>
        <v>0.96274683702183705</v>
      </c>
      <c r="X226" s="32"/>
      <c r="Y226" s="5">
        <f t="shared" si="272"/>
        <v>0</v>
      </c>
      <c r="Z226" s="5">
        <f t="shared" si="273"/>
        <v>5.8757430527333918</v>
      </c>
      <c r="AA226" s="5">
        <f t="shared" ref="AA226:AA243" si="279">O226*W226</f>
        <v>0</v>
      </c>
      <c r="AB226" s="5">
        <f t="shared" si="262"/>
        <v>5.7979406491282388</v>
      </c>
      <c r="AC226" s="32"/>
      <c r="AD226" s="5">
        <f t="shared" si="263"/>
        <v>13837.060385862584</v>
      </c>
      <c r="AE226" s="5">
        <f t="shared" si="264"/>
        <v>-138.37060385862583</v>
      </c>
      <c r="AF226" s="5">
        <f>-$W226*L226</f>
        <v>-1522.1164100793851</v>
      </c>
      <c r="AG226" s="5">
        <f t="shared" si="274"/>
        <v>-6037.6574353700353</v>
      </c>
      <c r="AH226" s="5">
        <f t="shared" si="266"/>
        <v>6138.9159365545374</v>
      </c>
      <c r="AI226" s="42">
        <f>-M226*($W225*N226-$W224*N225)/1000</f>
        <v>0</v>
      </c>
      <c r="AJ226" s="42">
        <f t="shared" si="275"/>
        <v>1344.4178780080615</v>
      </c>
      <c r="AK226" s="42">
        <f t="shared" ref="AK226:AK233" si="280">SUM(AH226:AJ226)</f>
        <v>7483.3338145625985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68"/>
        <v>4</v>
      </c>
      <c r="J227" s="11">
        <f t="shared" si="257"/>
        <v>14372.480753783802</v>
      </c>
      <c r="K227" s="11">
        <f t="shared" si="269"/>
        <v>143.72480753783802</v>
      </c>
      <c r="L227" s="24">
        <f t="shared" si="276"/>
        <v>1581.0141893458751</v>
      </c>
      <c r="M227" s="11">
        <f t="shared" si="255"/>
        <v>602229</v>
      </c>
      <c r="N227" s="78">
        <f t="shared" si="258"/>
        <v>0</v>
      </c>
      <c r="O227" s="35">
        <f t="shared" si="259"/>
        <v>0</v>
      </c>
      <c r="P227" s="35">
        <f t="shared" ref="P227:P243" si="281">$H$14*M227/1000</f>
        <v>6.0222899999999999</v>
      </c>
      <c r="Q227">
        <f t="shared" si="261"/>
        <v>68</v>
      </c>
      <c r="R227" s="45">
        <f>1000*VLOOKUP(Q227, '[1]Mortality (Interventions)'!$B$8:$AV$128, 25)</f>
        <v>11.281309234960016</v>
      </c>
      <c r="S227" s="46">
        <f>VLOOKUP(I227, '[1]Lapse Rates'!$A$4:$F$24, 3)</f>
        <v>2.7812204999999998E-3</v>
      </c>
      <c r="T227" s="33">
        <f t="shared" si="270"/>
        <v>0.96274683702183705</v>
      </c>
      <c r="U227" s="33">
        <f t="shared" si="277"/>
        <v>1.0861044783422995E-2</v>
      </c>
      <c r="V227" s="39">
        <f t="shared" si="271"/>
        <v>2.6776112394352918E-3</v>
      </c>
      <c r="W227" s="32">
        <f t="shared" si="278"/>
        <v>0.94920818099897875</v>
      </c>
      <c r="X227" s="32"/>
      <c r="Y227" s="5">
        <f>AA226</f>
        <v>0</v>
      </c>
      <c r="Z227" s="5">
        <f t="shared" si="273"/>
        <v>5.7979406491282388</v>
      </c>
      <c r="AA227" s="5">
        <f t="shared" si="279"/>
        <v>0</v>
      </c>
      <c r="AB227" s="5">
        <f t="shared" si="262"/>
        <v>5.7164069363483394</v>
      </c>
      <c r="AC227" s="32"/>
      <c r="AD227" s="5">
        <f>$W227*J227</f>
        <v>13642.476312741954</v>
      </c>
      <c r="AE227" s="5">
        <f t="shared" si="264"/>
        <v>-136.42476312741954</v>
      </c>
      <c r="AF227" s="5">
        <f t="shared" ref="AF227:AF243" si="282">-$W227*L227</f>
        <v>-1500.711602802573</v>
      </c>
      <c r="AG227" s="5">
        <f t="shared" si="274"/>
        <v>-6540.8361388760468</v>
      </c>
      <c r="AH227" s="5">
        <f t="shared" si="266"/>
        <v>5464.5038079359138</v>
      </c>
      <c r="AI227" s="42">
        <f t="shared" ref="AI227:AI243" si="283">-M227*($W226*N227-$W225*N226)/1000</f>
        <v>0</v>
      </c>
      <c r="AJ227" s="42">
        <f>$D$6*SUM(Y227:Z227,AD227:AE227)</f>
        <v>1325.5124349948655</v>
      </c>
      <c r="AK227" s="42">
        <f t="shared" si="280"/>
        <v>6790.0162429307793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68"/>
        <v>5</v>
      </c>
      <c r="J228" s="11">
        <f t="shared" si="257"/>
        <v>14372.480753783802</v>
      </c>
      <c r="K228" s="11">
        <f t="shared" si="269"/>
        <v>143.72480753783802</v>
      </c>
      <c r="L228" s="24">
        <f t="shared" si="276"/>
        <v>1581.0141893458751</v>
      </c>
      <c r="M228" s="11">
        <f t="shared" si="255"/>
        <v>602229</v>
      </c>
      <c r="N228" s="78">
        <f t="shared" si="258"/>
        <v>0</v>
      </c>
      <c r="O228" s="35">
        <f t="shared" si="259"/>
        <v>0</v>
      </c>
      <c r="P228" s="35">
        <f t="shared" si="281"/>
        <v>6.0222899999999999</v>
      </c>
      <c r="Q228">
        <f t="shared" si="261"/>
        <v>69</v>
      </c>
      <c r="R228" s="45">
        <f>1000*VLOOKUP(Q228, '[1]Mortality (Interventions)'!$B$8:$AV$128, 25)</f>
        <v>12.41680030136294</v>
      </c>
      <c r="S228" s="46">
        <f>VLOOKUP(I228, '[1]Lapse Rates'!$A$4:$F$24, 3)</f>
        <v>2.4845683E-3</v>
      </c>
      <c r="T228" s="33">
        <f>W227</f>
        <v>0.94920818099897875</v>
      </c>
      <c r="U228" s="33">
        <f t="shared" si="277"/>
        <v>1.1786128427884287E-2</v>
      </c>
      <c r="V228" s="39">
        <f t="shared" si="271"/>
        <v>2.358372556610725E-3</v>
      </c>
      <c r="W228" s="32">
        <f t="shared" si="278"/>
        <v>0.9350636800144837</v>
      </c>
      <c r="X228" s="32"/>
      <c r="Y228" s="5">
        <f t="shared" ref="Y228:Y243" si="284">AA227</f>
        <v>0</v>
      </c>
      <c r="Z228" s="5">
        <f t="shared" si="273"/>
        <v>5.7164069363483394</v>
      </c>
      <c r="AA228" s="5">
        <f t="shared" si="279"/>
        <v>0</v>
      </c>
      <c r="AB228" s="5">
        <f t="shared" si="262"/>
        <v>5.6312246495144249</v>
      </c>
      <c r="AC228" s="32"/>
      <c r="AD228" s="5">
        <f t="shared" ref="AD228:AD242" si="285">$W228*J228</f>
        <v>13439.184744570422</v>
      </c>
      <c r="AE228" s="5">
        <f t="shared" si="264"/>
        <v>-134.39184744570423</v>
      </c>
      <c r="AF228" s="5">
        <f t="shared" si="282"/>
        <v>-1478.3489460448698</v>
      </c>
      <c r="AG228" s="5">
        <f t="shared" si="274"/>
        <v>-7097.9483369963264</v>
      </c>
      <c r="AH228" s="5">
        <f t="shared" si="266"/>
        <v>4728.4956140835229</v>
      </c>
      <c r="AI228" s="42">
        <f t="shared" si="283"/>
        <v>0</v>
      </c>
      <c r="AJ228" s="42">
        <f t="shared" ref="AJ228:AJ243" si="286">$D$6*SUM(Y228:Z228,AD228:AE228)</f>
        <v>1305.7609627283907</v>
      </c>
      <c r="AK228" s="42">
        <f t="shared" si="280"/>
        <v>6034.2565768119139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68"/>
        <v>6</v>
      </c>
      <c r="J229" s="11">
        <f t="shared" si="257"/>
        <v>14372.480753783802</v>
      </c>
      <c r="K229" s="11">
        <f t="shared" si="269"/>
        <v>143.72480753783802</v>
      </c>
      <c r="L229" s="24">
        <f t="shared" si="276"/>
        <v>1581.0141893458751</v>
      </c>
      <c r="M229" s="11">
        <f t="shared" si="255"/>
        <v>602229</v>
      </c>
      <c r="N229" s="78">
        <f t="shared" si="258"/>
        <v>0</v>
      </c>
      <c r="O229" s="35">
        <f t="shared" si="259"/>
        <v>0</v>
      </c>
      <c r="P229" s="35">
        <f t="shared" si="281"/>
        <v>6.0222899999999999</v>
      </c>
      <c r="Q229">
        <f t="shared" si="261"/>
        <v>70</v>
      </c>
      <c r="R229" s="45">
        <f>1000*VLOOKUP(Q229, '[1]Mortality (Interventions)'!$B$8:$AV$128, 25)</f>
        <v>13.846664431470991</v>
      </c>
      <c r="S229" s="46">
        <f>VLOOKUP(I229, '[1]Lapse Rates'!$A$4:$F$24, 3)</f>
        <v>2.4510465999999999E-3</v>
      </c>
      <c r="T229" s="33">
        <f t="shared" ref="T229:T243" si="287">W228</f>
        <v>0.9350636800144837</v>
      </c>
      <c r="U229" s="33">
        <f t="shared" si="277"/>
        <v>1.2947512999216924E-2</v>
      </c>
      <c r="V229" s="39">
        <f t="shared" si="271"/>
        <v>2.2918846536829881E-3</v>
      </c>
      <c r="W229" s="32">
        <f t="shared" si="278"/>
        <v>0.91982428236158376</v>
      </c>
      <c r="X229" s="32"/>
      <c r="Y229" s="5">
        <f t="shared" si="284"/>
        <v>0</v>
      </c>
      <c r="Z229" s="5">
        <f t="shared" si="273"/>
        <v>5.6312246495144249</v>
      </c>
      <c r="AA229" s="5">
        <f t="shared" si="279"/>
        <v>0</v>
      </c>
      <c r="AB229" s="5">
        <f t="shared" si="262"/>
        <v>5.5394485774233422</v>
      </c>
      <c r="AC229" s="32"/>
      <c r="AD229" s="5">
        <f t="shared" si="285"/>
        <v>13220.15679510486</v>
      </c>
      <c r="AE229" s="5">
        <f t="shared" si="264"/>
        <v>-132.20156795104859</v>
      </c>
      <c r="AF229" s="5">
        <f t="shared" si="282"/>
        <v>-1454.2552421185508</v>
      </c>
      <c r="AG229" s="5">
        <f>-U229*M229</f>
        <v>-7797.367806005409</v>
      </c>
      <c r="AH229" s="5">
        <f t="shared" si="266"/>
        <v>3836.3321790298533</v>
      </c>
      <c r="AI229" s="42">
        <f t="shared" si="283"/>
        <v>0</v>
      </c>
      <c r="AJ229" s="42">
        <f t="shared" si="286"/>
        <v>1284.4808309219065</v>
      </c>
      <c r="AK229" s="42">
        <f t="shared" si="280"/>
        <v>5120.8130099517603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68"/>
        <v>7</v>
      </c>
      <c r="J230" s="11">
        <f t="shared" si="257"/>
        <v>14372.480753783802</v>
      </c>
      <c r="K230" s="11">
        <f t="shared" si="269"/>
        <v>143.72480753783802</v>
      </c>
      <c r="L230" s="24">
        <f t="shared" si="276"/>
        <v>1581.0141893458751</v>
      </c>
      <c r="M230" s="11">
        <f t="shared" si="255"/>
        <v>602229</v>
      </c>
      <c r="N230" s="78">
        <f t="shared" si="258"/>
        <v>0</v>
      </c>
      <c r="O230" s="35">
        <f t="shared" si="259"/>
        <v>0</v>
      </c>
      <c r="P230" s="35">
        <f t="shared" si="281"/>
        <v>6.0222899999999999</v>
      </c>
      <c r="Q230">
        <f t="shared" si="261"/>
        <v>71</v>
      </c>
      <c r="R230" s="45">
        <f>1000*VLOOKUP(Q230, '[1]Mortality (Interventions)'!$B$8:$AV$128, 25)</f>
        <v>15.336853150167343</v>
      </c>
      <c r="S230" s="46">
        <f>VLOOKUP(I230, '[1]Lapse Rates'!$A$4:$F$24, 3)</f>
        <v>2.2232648999999998E-3</v>
      </c>
      <c r="T230" s="33">
        <f t="shared" si="287"/>
        <v>0.91982428236158376</v>
      </c>
      <c r="U230" s="33">
        <f t="shared" si="277"/>
        <v>1.4107209942537672E-2</v>
      </c>
      <c r="V230" s="39">
        <f t="shared" si="271"/>
        <v>2.0450130411421982E-3</v>
      </c>
      <c r="W230" s="32">
        <f t="shared" si="278"/>
        <v>0.90367205937790385</v>
      </c>
      <c r="X230" s="32"/>
      <c r="Y230" s="5">
        <f t="shared" si="284"/>
        <v>0</v>
      </c>
      <c r="Z230" s="5">
        <f t="shared" si="273"/>
        <v>5.5394485774233422</v>
      </c>
      <c r="AA230" s="5">
        <f t="shared" si="279"/>
        <v>0</v>
      </c>
      <c r="AB230" s="5">
        <f t="shared" si="262"/>
        <v>5.4421752064709565</v>
      </c>
      <c r="AC230" s="32"/>
      <c r="AD230" s="5">
        <f t="shared" si="285"/>
        <v>12988.009281141096</v>
      </c>
      <c r="AE230" s="5">
        <f t="shared" si="264"/>
        <v>-129.88009281141095</v>
      </c>
      <c r="AF230" s="5">
        <f t="shared" si="282"/>
        <v>-1428.7183483918741</v>
      </c>
      <c r="AG230" s="5">
        <f t="shared" ref="AG230:AG243" si="288">-U230*M230</f>
        <v>-8495.7709364845196</v>
      </c>
      <c r="AH230" s="5">
        <f t="shared" si="266"/>
        <v>2933.6399034532915</v>
      </c>
      <c r="AI230" s="42">
        <f t="shared" si="283"/>
        <v>0</v>
      </c>
      <c r="AJ230" s="42">
        <f t="shared" si="286"/>
        <v>1261.9258932805874</v>
      </c>
      <c r="AK230" s="42">
        <f t="shared" si="280"/>
        <v>4195.5657967338793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68"/>
        <v>8</v>
      </c>
      <c r="J231" s="11">
        <f t="shared" si="257"/>
        <v>14372.480753783802</v>
      </c>
      <c r="K231" s="11">
        <f t="shared" si="269"/>
        <v>143.72480753783802</v>
      </c>
      <c r="L231" s="24">
        <f t="shared" si="276"/>
        <v>1581.0141893458751</v>
      </c>
      <c r="M231" s="11">
        <f t="shared" si="255"/>
        <v>602229</v>
      </c>
      <c r="N231" s="78">
        <f t="shared" si="258"/>
        <v>0</v>
      </c>
      <c r="O231" s="35">
        <f t="shared" si="259"/>
        <v>0</v>
      </c>
      <c r="P231" s="35">
        <f t="shared" si="281"/>
        <v>6.0222899999999999</v>
      </c>
      <c r="Q231">
        <f t="shared" si="261"/>
        <v>72</v>
      </c>
      <c r="R231" s="45">
        <f>1000*VLOOKUP(Q231, '[1]Mortality (Interventions)'!$B$8:$AV$128, 25)</f>
        <v>17.059592073354032</v>
      </c>
      <c r="S231" s="46">
        <f>VLOOKUP(I231, '[1]Lapse Rates'!$A$4:$F$24, 3)</f>
        <v>2.1873403E-3</v>
      </c>
      <c r="T231" s="33">
        <f t="shared" si="287"/>
        <v>0.90367205937790385</v>
      </c>
      <c r="U231" s="33">
        <f t="shared" si="277"/>
        <v>1.5416276701074804E-2</v>
      </c>
      <c r="V231" s="39">
        <f t="shared" si="271"/>
        <v>1.9766383134612819E-3</v>
      </c>
      <c r="W231" s="32">
        <f t="shared" si="278"/>
        <v>0.88627914436336774</v>
      </c>
      <c r="X231" s="32"/>
      <c r="Y231" s="5">
        <f t="shared" si="284"/>
        <v>0</v>
      </c>
      <c r="Z231" s="5">
        <f t="shared" si="273"/>
        <v>5.4421752064709565</v>
      </c>
      <c r="AA231" s="5">
        <f t="shared" si="279"/>
        <v>0</v>
      </c>
      <c r="AB231" s="5">
        <f t="shared" si="262"/>
        <v>5.3374300283080656</v>
      </c>
      <c r="AC231" s="32"/>
      <c r="AD231" s="5">
        <f t="shared" si="285"/>
        <v>12738.029944842479</v>
      </c>
      <c r="AE231" s="5">
        <f t="shared" si="264"/>
        <v>-127.38029944842478</v>
      </c>
      <c r="AF231" s="5">
        <f t="shared" si="282"/>
        <v>-1401.2199029598057</v>
      </c>
      <c r="AG231" s="5">
        <f t="shared" si="288"/>
        <v>-9284.1289014115773</v>
      </c>
      <c r="AH231" s="5">
        <f t="shared" si="266"/>
        <v>1925.3008410226721</v>
      </c>
      <c r="AI231" s="42">
        <f t="shared" si="283"/>
        <v>0</v>
      </c>
      <c r="AJ231" s="42">
        <f t="shared" si="286"/>
        <v>1237.6386076009117</v>
      </c>
      <c r="AK231" s="42">
        <f t="shared" si="280"/>
        <v>3162.9394486235838</v>
      </c>
    </row>
    <row r="232" spans="1:39" ht="15" x14ac:dyDescent="0.2">
      <c r="A232" s="12"/>
      <c r="B232" s="13">
        <v>1</v>
      </c>
      <c r="C232" s="10">
        <f>$H$222*0.14+$B$235</f>
        <v>2012.1886119593894</v>
      </c>
      <c r="D232" s="1"/>
      <c r="E232" s="81" t="s">
        <v>51</v>
      </c>
      <c r="F232" s="13"/>
      <c r="G232" s="8"/>
      <c r="I232" s="2">
        <f t="shared" si="268"/>
        <v>9</v>
      </c>
      <c r="J232" s="11">
        <f t="shared" si="257"/>
        <v>14372.480753783802</v>
      </c>
      <c r="K232" s="11">
        <f t="shared" si="269"/>
        <v>143.72480753783802</v>
      </c>
      <c r="L232" s="24">
        <f t="shared" si="276"/>
        <v>1581.0141893458751</v>
      </c>
      <c r="M232" s="11">
        <f t="shared" si="255"/>
        <v>602229</v>
      </c>
      <c r="N232" s="78">
        <f t="shared" si="258"/>
        <v>0</v>
      </c>
      <c r="O232" s="35">
        <f t="shared" si="259"/>
        <v>0</v>
      </c>
      <c r="P232" s="35">
        <f t="shared" si="281"/>
        <v>6.0222899999999999</v>
      </c>
      <c r="Q232">
        <f t="shared" si="261"/>
        <v>73</v>
      </c>
      <c r="R232" s="45">
        <f>1000*VLOOKUP(Q232, '[1]Mortality (Interventions)'!$B$8:$AV$128, 25)</f>
        <v>19.052391684503394</v>
      </c>
      <c r="S232" s="46">
        <f>VLOOKUP(I232, '[1]Lapse Rates'!$A$4:$F$24, 3)</f>
        <v>1.9768835000000002E-3</v>
      </c>
      <c r="T232" s="33">
        <f t="shared" si="287"/>
        <v>0.88627914436336774</v>
      </c>
      <c r="U232" s="33">
        <f t="shared" si="277"/>
        <v>1.6885737400217413E-2</v>
      </c>
      <c r="V232" s="39">
        <f t="shared" si="271"/>
        <v>1.7520706168860599E-3</v>
      </c>
      <c r="W232" s="32">
        <f t="shared" si="278"/>
        <v>0.86764133634626428</v>
      </c>
      <c r="X232" s="32"/>
      <c r="Y232" s="5">
        <f t="shared" si="284"/>
        <v>0</v>
      </c>
      <c r="Z232" s="5">
        <f t="shared" si="273"/>
        <v>5.3374300283080656</v>
      </c>
      <c r="AA232" s="5">
        <f t="shared" si="279"/>
        <v>0</v>
      </c>
      <c r="AB232" s="5">
        <f t="shared" si="262"/>
        <v>5.225187743464744</v>
      </c>
      <c r="AC232" s="32"/>
      <c r="AD232" s="5">
        <f t="shared" si="285"/>
        <v>12470.158407823941</v>
      </c>
      <c r="AE232" s="5">
        <f t="shared" si="264"/>
        <v>-124.70158407823942</v>
      </c>
      <c r="AF232" s="5">
        <f t="shared" si="282"/>
        <v>-1371.7532640264608</v>
      </c>
      <c r="AG232" s="5">
        <f t="shared" si="288"/>
        <v>-10169.080748795532</v>
      </c>
      <c r="AH232" s="5">
        <f t="shared" si="266"/>
        <v>804.62281092370904</v>
      </c>
      <c r="AI232" s="42">
        <f t="shared" si="283"/>
        <v>0</v>
      </c>
      <c r="AJ232" s="42">
        <f t="shared" si="286"/>
        <v>1211.6129162952307</v>
      </c>
      <c r="AK232" s="42">
        <f t="shared" si="280"/>
        <v>2016.2357272189397</v>
      </c>
    </row>
    <row r="233" spans="1:39" ht="15" x14ac:dyDescent="0.2">
      <c r="A233" s="12"/>
      <c r="B233" s="70" t="s">
        <v>49</v>
      </c>
      <c r="C233" s="10">
        <f>$H$222*0.11+$B$235</f>
        <v>1581.0141893458751</v>
      </c>
      <c r="D233" s="1"/>
      <c r="E233" s="1"/>
      <c r="F233" s="1"/>
      <c r="I233" s="2">
        <f t="shared" si="268"/>
        <v>10</v>
      </c>
      <c r="J233" s="11">
        <f t="shared" si="257"/>
        <v>14372.480753783802</v>
      </c>
      <c r="K233" s="11">
        <f t="shared" si="269"/>
        <v>143.72480753783802</v>
      </c>
      <c r="L233" s="24">
        <f t="shared" si="276"/>
        <v>1581.0141893458751</v>
      </c>
      <c r="M233" s="11">
        <f t="shared" si="255"/>
        <v>602229</v>
      </c>
      <c r="N233" s="78">
        <f t="shared" si="258"/>
        <v>0</v>
      </c>
      <c r="O233" s="35">
        <f t="shared" si="259"/>
        <v>0</v>
      </c>
      <c r="P233" s="35">
        <f t="shared" si="281"/>
        <v>6.0222899999999999</v>
      </c>
      <c r="Q233">
        <f t="shared" si="261"/>
        <v>74</v>
      </c>
      <c r="R233" s="45">
        <f>1000*VLOOKUP(Q233, '[1]Mortality (Interventions)'!$B$8:$AV$128, 25)</f>
        <v>21.429975711451235</v>
      </c>
      <c r="S233" s="46">
        <f>VLOOKUP(I233, '[1]Lapse Rates'!$A$4:$F$24, 3)</f>
        <v>1.6914747999999999E-3</v>
      </c>
      <c r="T233" s="33">
        <f t="shared" si="287"/>
        <v>0.86764133634626428</v>
      </c>
      <c r="U233" s="33">
        <f t="shared" si="277"/>
        <v>1.8593532764151537E-2</v>
      </c>
      <c r="V233" s="39">
        <f t="shared" si="271"/>
        <v>1.4675934558680301E-3</v>
      </c>
      <c r="W233" s="32">
        <f t="shared" si="278"/>
        <v>0.84758021012624474</v>
      </c>
      <c r="X233" s="32"/>
      <c r="Y233" s="5">
        <f t="shared" si="284"/>
        <v>0</v>
      </c>
      <c r="Z233" s="5">
        <f t="shared" si="273"/>
        <v>5.225187743464744</v>
      </c>
      <c r="AA233" s="5">
        <f t="shared" si="279"/>
        <v>0</v>
      </c>
      <c r="AB233" s="5">
        <f t="shared" si="262"/>
        <v>5.1043738236411826</v>
      </c>
      <c r="AC233" s="32"/>
      <c r="AD233" s="5">
        <f t="shared" si="285"/>
        <v>12181.830257327483</v>
      </c>
      <c r="AE233" s="5">
        <f t="shared" si="264"/>
        <v>-121.81830257327483</v>
      </c>
      <c r="AF233" s="5">
        <f t="shared" si="282"/>
        <v>-1340.0363388183514</v>
      </c>
      <c r="AG233" s="5">
        <f t="shared" si="288"/>
        <v>-11197.564643022215</v>
      </c>
      <c r="AH233" s="5">
        <f>SUM(AD233:AG233)</f>
        <v>-477.58902708635651</v>
      </c>
      <c r="AI233" s="42">
        <f t="shared" si="283"/>
        <v>0</v>
      </c>
      <c r="AJ233" s="42">
        <f t="shared" si="286"/>
        <v>1183.5997636790219</v>
      </c>
      <c r="AK233" s="42">
        <f t="shared" si="280"/>
        <v>706.01073659266535</v>
      </c>
    </row>
    <row r="234" spans="1:39" ht="15" x14ac:dyDescent="0.2">
      <c r="D234" s="1"/>
      <c r="E234" s="1"/>
      <c r="F234" s="1"/>
      <c r="I234" s="2">
        <f t="shared" si="268"/>
        <v>11</v>
      </c>
      <c r="J234" s="11">
        <f t="shared" si="257"/>
        <v>14372.480753783802</v>
      </c>
      <c r="K234" s="11">
        <f t="shared" si="269"/>
        <v>143.72480753783802</v>
      </c>
      <c r="L234" s="24">
        <f t="shared" si="276"/>
        <v>1581.0141893458751</v>
      </c>
      <c r="M234" s="11">
        <f t="shared" si="255"/>
        <v>602229</v>
      </c>
      <c r="N234" s="78">
        <f t="shared" si="258"/>
        <v>0</v>
      </c>
      <c r="O234" s="35">
        <f t="shared" si="259"/>
        <v>0</v>
      </c>
      <c r="P234" s="35">
        <f t="shared" si="281"/>
        <v>6.0222899999999999</v>
      </c>
      <c r="Q234">
        <f t="shared" si="261"/>
        <v>75</v>
      </c>
      <c r="R234" s="45">
        <f>1000*VLOOKUP(Q234, '[1]Mortality (Interventions)'!$B$8:$AV$128, 25)</f>
        <v>24.181001175031433</v>
      </c>
      <c r="S234" s="46">
        <f>VLOOKUP(I234, '[1]Lapse Rates'!$A$4:$F$24, 3)</f>
        <v>1.5867464999999999E-3</v>
      </c>
      <c r="T234" s="33">
        <f t="shared" si="287"/>
        <v>0.84758021012624474</v>
      </c>
      <c r="U234" s="33">
        <f t="shared" si="277"/>
        <v>2.0495338056996111E-2</v>
      </c>
      <c r="V234" s="39">
        <f t="shared" si="271"/>
        <v>1.3448949318870832E-3</v>
      </c>
      <c r="W234" s="32">
        <f t="shared" si="278"/>
        <v>0.82573997713736158</v>
      </c>
      <c r="X234" s="31"/>
      <c r="Y234" s="5">
        <f t="shared" si="284"/>
        <v>0</v>
      </c>
      <c r="Z234" s="5">
        <f t="shared" si="273"/>
        <v>5.1043738236411826</v>
      </c>
      <c r="AA234" s="5">
        <f t="shared" si="279"/>
        <v>0</v>
      </c>
      <c r="AB234" s="5">
        <f t="shared" si="262"/>
        <v>4.9728456069145608</v>
      </c>
      <c r="AC234" s="32"/>
      <c r="AD234" s="5">
        <f t="shared" si="285"/>
        <v>11867.931929036606</v>
      </c>
      <c r="AE234" s="5">
        <f t="shared" si="264"/>
        <v>-118.67931929036605</v>
      </c>
      <c r="AF234" s="5">
        <f t="shared" si="282"/>
        <v>-1305.5066205643072</v>
      </c>
      <c r="AG234" s="5">
        <f t="shared" si="288"/>
        <v>-12342.886942726711</v>
      </c>
      <c r="AH234" s="5">
        <f t="shared" ref="AH234:AH243" si="289">SUM(AD234:AG234)</f>
        <v>-1899.1409535447783</v>
      </c>
      <c r="AI234" s="42">
        <f t="shared" si="283"/>
        <v>0</v>
      </c>
      <c r="AJ234" s="42">
        <f t="shared" si="286"/>
        <v>1153.1024200882052</v>
      </c>
      <c r="AK234" s="42">
        <f t="shared" ref="AK234:AK243" si="290">SUM(AH234:AJ234)</f>
        <v>-746.03853345657308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68"/>
        <v>12</v>
      </c>
      <c r="J235" s="11">
        <f t="shared" si="257"/>
        <v>14372.480753783802</v>
      </c>
      <c r="K235" s="11">
        <f t="shared" si="269"/>
        <v>143.72480753783802</v>
      </c>
      <c r="L235" s="24">
        <f t="shared" si="276"/>
        <v>1581.0141893458751</v>
      </c>
      <c r="M235" s="11">
        <f t="shared" si="255"/>
        <v>602229</v>
      </c>
      <c r="N235" s="78">
        <f t="shared" si="258"/>
        <v>0</v>
      </c>
      <c r="O235" s="35">
        <f t="shared" si="259"/>
        <v>0</v>
      </c>
      <c r="P235" s="35">
        <f t="shared" si="281"/>
        <v>6.0222899999999999</v>
      </c>
      <c r="Q235">
        <f t="shared" si="261"/>
        <v>76</v>
      </c>
      <c r="R235" s="45">
        <f>1000*VLOOKUP(Q235, '[1]Mortality (Interventions)'!$B$8:$AV$128, 25)</f>
        <v>27.352122778261752</v>
      </c>
      <c r="S235" s="46">
        <f>VLOOKUP(I235, '[1]Lapse Rates'!$A$4:$F$24, 3)</f>
        <v>1.4412507000000001E-3</v>
      </c>
      <c r="T235" s="33">
        <f t="shared" si="287"/>
        <v>0.82573997713736158</v>
      </c>
      <c r="U235" s="33">
        <f t="shared" si="277"/>
        <v>2.2585741237580167E-2</v>
      </c>
      <c r="V235" s="39">
        <f t="shared" si="271"/>
        <v>1.1900983200672064E-3</v>
      </c>
      <c r="W235" s="32">
        <f t="shared" si="278"/>
        <v>0.80196413757971419</v>
      </c>
      <c r="X235" s="31"/>
      <c r="Y235" s="5">
        <f t="shared" si="284"/>
        <v>0</v>
      </c>
      <c r="Z235" s="5">
        <f t="shared" si="273"/>
        <v>4.9728456069145608</v>
      </c>
      <c r="AA235" s="5">
        <f t="shared" si="279"/>
        <v>0</v>
      </c>
      <c r="AB235" s="5">
        <f t="shared" si="262"/>
        <v>4.8296606061049365</v>
      </c>
      <c r="AC235" s="32"/>
      <c r="AD235" s="5">
        <f t="shared" si="285"/>
        <v>11526.214132589268</v>
      </c>
      <c r="AE235" s="5">
        <f t="shared" si="264"/>
        <v>-115.26214132589267</v>
      </c>
      <c r="AF235" s="5">
        <f t="shared" si="282"/>
        <v>-1267.9166808600557</v>
      </c>
      <c r="AG235" s="5">
        <f t="shared" si="288"/>
        <v>-13601.788359766666</v>
      </c>
      <c r="AH235" s="5">
        <f t="shared" si="289"/>
        <v>-3458.7530493633458</v>
      </c>
      <c r="AI235" s="42">
        <f t="shared" si="283"/>
        <v>0</v>
      </c>
      <c r="AJ235" s="42">
        <f t="shared" si="286"/>
        <v>1119.9022264969756</v>
      </c>
      <c r="AK235" s="42">
        <f t="shared" si="290"/>
        <v>-2338.8508228663704</v>
      </c>
    </row>
    <row r="236" spans="1:39" ht="15" x14ac:dyDescent="0.2">
      <c r="A236" s="48"/>
      <c r="D236" s="1"/>
      <c r="E236" s="1"/>
      <c r="F236" s="1"/>
      <c r="I236" s="2">
        <f t="shared" si="268"/>
        <v>13</v>
      </c>
      <c r="J236" s="11">
        <f t="shared" si="257"/>
        <v>14372.480753783802</v>
      </c>
      <c r="K236" s="11">
        <f t="shared" si="269"/>
        <v>143.72480753783802</v>
      </c>
      <c r="L236" s="24">
        <f t="shared" si="276"/>
        <v>1581.0141893458751</v>
      </c>
      <c r="M236" s="11">
        <f t="shared" si="255"/>
        <v>602229</v>
      </c>
      <c r="N236" s="78">
        <f t="shared" si="258"/>
        <v>0</v>
      </c>
      <c r="O236" s="35">
        <f t="shared" si="259"/>
        <v>0</v>
      </c>
      <c r="P236" s="35">
        <f t="shared" si="281"/>
        <v>6.0222899999999999</v>
      </c>
      <c r="Q236">
        <f t="shared" si="261"/>
        <v>77</v>
      </c>
      <c r="R236" s="45">
        <f>1000*VLOOKUP(Q236, '[1]Mortality (Interventions)'!$B$8:$AV$128, 25)</f>
        <v>31.028159483467622</v>
      </c>
      <c r="S236" s="46">
        <f>VLOOKUP(I236, '[1]Lapse Rates'!$A$4:$F$24, 3)</f>
        <v>1.3481251E-3</v>
      </c>
      <c r="T236" s="33">
        <f t="shared" si="287"/>
        <v>0.80196413757971419</v>
      </c>
      <c r="U236" s="33">
        <f t="shared" si="277"/>
        <v>2.4883471160844942E-2</v>
      </c>
      <c r="V236" s="39">
        <f t="shared" si="271"/>
        <v>1.081147983171066E-3</v>
      </c>
      <c r="W236" s="32">
        <f t="shared" si="278"/>
        <v>0.77599951843569814</v>
      </c>
      <c r="X236" s="31"/>
      <c r="Y236" s="5">
        <f t="shared" si="284"/>
        <v>0</v>
      </c>
      <c r="Z236" s="5">
        <f t="shared" si="273"/>
        <v>4.8296606061049365</v>
      </c>
      <c r="AA236" s="5">
        <f t="shared" si="279"/>
        <v>0</v>
      </c>
      <c r="AB236" s="5">
        <f t="shared" si="262"/>
        <v>4.6732941398801202</v>
      </c>
      <c r="AC236" s="32"/>
      <c r="AD236" s="5">
        <f t="shared" si="285"/>
        <v>11153.03814366257</v>
      </c>
      <c r="AE236" s="5">
        <f t="shared" si="264"/>
        <v>-111.5303814366257</v>
      </c>
      <c r="AF236" s="5">
        <f t="shared" si="282"/>
        <v>-1226.8662495724047</v>
      </c>
      <c r="AG236" s="5">
        <f t="shared" si="288"/>
        <v>-14985.547953724488</v>
      </c>
      <c r="AH236" s="5">
        <f t="shared" si="289"/>
        <v>-5170.9064410709489</v>
      </c>
      <c r="AI236" s="42">
        <f t="shared" si="283"/>
        <v>0</v>
      </c>
      <c r="AJ236" s="42">
        <f t="shared" si="286"/>
        <v>1083.6457011798241</v>
      </c>
      <c r="AK236" s="42">
        <f t="shared" si="290"/>
        <v>-4087.260739891125</v>
      </c>
    </row>
    <row r="237" spans="1:39" ht="15" x14ac:dyDescent="0.2">
      <c r="A237" s="48"/>
      <c r="D237" s="1"/>
      <c r="E237" s="1"/>
      <c r="F237" s="37"/>
      <c r="I237" s="2">
        <f t="shared" si="268"/>
        <v>14</v>
      </c>
      <c r="J237" s="11">
        <f t="shared" si="257"/>
        <v>14372.480753783802</v>
      </c>
      <c r="K237" s="11">
        <f t="shared" si="269"/>
        <v>143.72480753783802</v>
      </c>
      <c r="L237" s="24">
        <f t="shared" si="276"/>
        <v>1581.0141893458751</v>
      </c>
      <c r="M237" s="11">
        <f t="shared" si="255"/>
        <v>602229</v>
      </c>
      <c r="N237" s="78">
        <f t="shared" si="258"/>
        <v>0</v>
      </c>
      <c r="O237" s="35">
        <f t="shared" si="259"/>
        <v>0</v>
      </c>
      <c r="P237" s="35">
        <f t="shared" si="281"/>
        <v>6.0222899999999999</v>
      </c>
      <c r="Q237">
        <f t="shared" si="261"/>
        <v>78</v>
      </c>
      <c r="R237" s="45">
        <f>1000*VLOOKUP(Q237, '[1]Mortality (Interventions)'!$B$8:$AV$128, 25)</f>
        <v>35.158044840902576</v>
      </c>
      <c r="S237" s="46">
        <f>VLOOKUP(I237, '[1]Lapse Rates'!$A$4:$F$24, 3)</f>
        <v>1.1365788999999999E-3</v>
      </c>
      <c r="T237" s="33">
        <f t="shared" si="287"/>
        <v>0.77599951843569814</v>
      </c>
      <c r="U237" s="33">
        <f t="shared" si="277"/>
        <v>2.728262586568108E-2</v>
      </c>
      <c r="V237" s="39">
        <f t="shared" si="271"/>
        <v>8.8198467906417549E-4</v>
      </c>
      <c r="W237" s="32">
        <f t="shared" si="278"/>
        <v>0.74783490789095286</v>
      </c>
      <c r="X237" s="31"/>
      <c r="Y237" s="5">
        <f t="shared" si="284"/>
        <v>0</v>
      </c>
      <c r="Z237" s="5">
        <f t="shared" si="273"/>
        <v>4.6732941398801202</v>
      </c>
      <c r="AA237" s="5">
        <f t="shared" si="279"/>
        <v>0</v>
      </c>
      <c r="AB237" s="5">
        <f t="shared" si="262"/>
        <v>4.5036786874426067</v>
      </c>
      <c r="AC237" s="32"/>
      <c r="AD237" s="5">
        <f t="shared" si="285"/>
        <v>10748.242820670403</v>
      </c>
      <c r="AE237" s="5">
        <f t="shared" si="264"/>
        <v>-107.48242820670401</v>
      </c>
      <c r="AF237" s="5">
        <f t="shared" si="282"/>
        <v>-1182.337600663762</v>
      </c>
      <c r="AG237" s="5">
        <f t="shared" si="288"/>
        <v>-16430.388492463251</v>
      </c>
      <c r="AH237" s="5">
        <f t="shared" si="289"/>
        <v>-6971.9657006633151</v>
      </c>
      <c r="AI237" s="42">
        <f t="shared" si="283"/>
        <v>0</v>
      </c>
      <c r="AJ237" s="42">
        <f t="shared" si="286"/>
        <v>1044.3170446558113</v>
      </c>
      <c r="AK237" s="42">
        <f t="shared" si="290"/>
        <v>-5927.6486560075036</v>
      </c>
    </row>
    <row r="238" spans="1:39" ht="15" x14ac:dyDescent="0.2">
      <c r="A238" s="48"/>
      <c r="D238" s="1"/>
      <c r="E238" s="1"/>
      <c r="F238" s="1"/>
      <c r="I238" s="2">
        <f t="shared" si="268"/>
        <v>15</v>
      </c>
      <c r="J238" s="11">
        <f t="shared" si="257"/>
        <v>14372.480753783802</v>
      </c>
      <c r="K238" s="11">
        <f t="shared" si="269"/>
        <v>143.72480753783802</v>
      </c>
      <c r="L238" s="24">
        <f t="shared" si="276"/>
        <v>1581.0141893458751</v>
      </c>
      <c r="M238" s="11">
        <f t="shared" si="255"/>
        <v>602229</v>
      </c>
      <c r="N238" s="78">
        <f t="shared" si="258"/>
        <v>0</v>
      </c>
      <c r="O238" s="35">
        <f t="shared" si="259"/>
        <v>0</v>
      </c>
      <c r="P238" s="35">
        <f t="shared" si="281"/>
        <v>6.0222899999999999</v>
      </c>
      <c r="Q238">
        <f t="shared" si="261"/>
        <v>79</v>
      </c>
      <c r="R238" s="45">
        <f>1000*VLOOKUP(Q238, '[1]Mortality (Interventions)'!$B$8:$AV$128, 25)</f>
        <v>39.776093406889146</v>
      </c>
      <c r="S238" s="46">
        <f>VLOOKUP(I238, '[1]Lapse Rates'!$A$4:$F$24, 3)</f>
        <v>1.0075606E-3</v>
      </c>
      <c r="T238" s="33">
        <f t="shared" si="287"/>
        <v>0.74783490789095286</v>
      </c>
      <c r="U238" s="33">
        <f t="shared" si="277"/>
        <v>2.9745951149202882E-2</v>
      </c>
      <c r="V238" s="39">
        <f t="shared" si="271"/>
        <v>7.5348898849555317E-4</v>
      </c>
      <c r="W238" s="32">
        <f t="shared" si="278"/>
        <v>0.71733546775325441</v>
      </c>
      <c r="X238" s="31"/>
      <c r="Y238" s="5">
        <f t="shared" si="284"/>
        <v>0</v>
      </c>
      <c r="Z238" s="5">
        <f t="shared" si="273"/>
        <v>4.5036786874426067</v>
      </c>
      <c r="AA238" s="5">
        <f t="shared" si="279"/>
        <v>0</v>
      </c>
      <c r="AB238" s="5">
        <f t="shared" si="262"/>
        <v>4.3200022140957461</v>
      </c>
      <c r="AC238" s="32"/>
      <c r="AD238" s="5">
        <f t="shared" si="285"/>
        <v>10309.89020429015</v>
      </c>
      <c r="AE238" s="5">
        <f t="shared" si="264"/>
        <v>-103.0989020429015</v>
      </c>
      <c r="AF238" s="5">
        <f t="shared" si="282"/>
        <v>-1134.1175530389557</v>
      </c>
      <c r="AG238" s="5">
        <f t="shared" si="288"/>
        <v>-17913.874414633301</v>
      </c>
      <c r="AH238" s="5">
        <f t="shared" si="289"/>
        <v>-8841.2006654250072</v>
      </c>
      <c r="AI238" s="42">
        <f t="shared" si="283"/>
        <v>0</v>
      </c>
      <c r="AJ238" s="42">
        <f t="shared" si="286"/>
        <v>1001.7280376296932</v>
      </c>
      <c r="AK238" s="42">
        <f t="shared" si="290"/>
        <v>-7839.4726277953141</v>
      </c>
    </row>
    <row r="239" spans="1:39" ht="15" x14ac:dyDescent="0.2">
      <c r="I239" s="2">
        <f t="shared" si="268"/>
        <v>16</v>
      </c>
      <c r="J239" s="11">
        <f t="shared" si="257"/>
        <v>14372.480753783802</v>
      </c>
      <c r="K239" s="11">
        <f t="shared" si="269"/>
        <v>143.72480753783802</v>
      </c>
      <c r="L239" s="24">
        <f t="shared" si="276"/>
        <v>1581.0141893458751</v>
      </c>
      <c r="M239" s="11">
        <f t="shared" si="255"/>
        <v>602229</v>
      </c>
      <c r="N239" s="78">
        <f t="shared" si="258"/>
        <v>0</v>
      </c>
      <c r="O239" s="35">
        <f t="shared" si="259"/>
        <v>0</v>
      </c>
      <c r="P239" s="35">
        <f t="shared" si="281"/>
        <v>6.0222899999999999</v>
      </c>
      <c r="Q239">
        <f t="shared" si="261"/>
        <v>80</v>
      </c>
      <c r="R239" s="45">
        <f>1000*VLOOKUP(Q239, '[1]Mortality (Interventions)'!$B$8:$AV$128, 25)</f>
        <v>44.844115895381179</v>
      </c>
      <c r="S239" s="46">
        <f>VLOOKUP(I239, '[1]Lapse Rates'!$A$4:$F$24, 3)</f>
        <v>8.9731130000000002E-4</v>
      </c>
      <c r="T239" s="33">
        <f t="shared" si="287"/>
        <v>0.71733546775325441</v>
      </c>
      <c r="U239" s="33">
        <f t="shared" si="277"/>
        <v>3.2168274851794409E-2</v>
      </c>
      <c r="V239" s="39">
        <f t="shared" si="271"/>
        <v>6.4367322110578081E-4</v>
      </c>
      <c r="W239" s="32">
        <f t="shared" si="278"/>
        <v>0.68452351968035419</v>
      </c>
      <c r="X239" s="31"/>
      <c r="Y239" s="5">
        <f t="shared" si="284"/>
        <v>0</v>
      </c>
      <c r="Z239" s="5">
        <f t="shared" si="273"/>
        <v>4.3200022140957461</v>
      </c>
      <c r="AA239" s="5">
        <f t="shared" si="279"/>
        <v>0</v>
      </c>
      <c r="AB239" s="5">
        <f t="shared" si="262"/>
        <v>4.1223991473358002</v>
      </c>
      <c r="AC239" s="32"/>
      <c r="AD239" s="5">
        <f t="shared" si="285"/>
        <v>9838.301112118239</v>
      </c>
      <c r="AE239" s="5">
        <f t="shared" si="264"/>
        <v>-98.383011121182378</v>
      </c>
      <c r="AF239" s="5">
        <f t="shared" si="282"/>
        <v>-1082.2413975556203</v>
      </c>
      <c r="AG239" s="5">
        <f t="shared" si="288"/>
        <v>-19372.667995721295</v>
      </c>
      <c r="AH239" s="5">
        <f t="shared" si="289"/>
        <v>-10714.991292279859</v>
      </c>
      <c r="AI239" s="42">
        <f t="shared" si="283"/>
        <v>0</v>
      </c>
      <c r="AJ239" s="42">
        <f t="shared" si="286"/>
        <v>955.90975792501399</v>
      </c>
      <c r="AK239" s="42">
        <f t="shared" si="290"/>
        <v>-9759.0815343548456</v>
      </c>
    </row>
    <row r="240" spans="1:39" ht="15" x14ac:dyDescent="0.2">
      <c r="I240" s="2">
        <f t="shared" si="268"/>
        <v>17</v>
      </c>
      <c r="J240" s="11">
        <f t="shared" si="257"/>
        <v>14372.480753783802</v>
      </c>
      <c r="K240" s="11">
        <f t="shared" si="269"/>
        <v>143.72480753783802</v>
      </c>
      <c r="L240" s="24">
        <f t="shared" si="276"/>
        <v>1581.0141893458751</v>
      </c>
      <c r="M240" s="11">
        <f t="shared" si="255"/>
        <v>602229</v>
      </c>
      <c r="N240" s="78">
        <f t="shared" si="258"/>
        <v>0</v>
      </c>
      <c r="O240" s="35">
        <f t="shared" si="259"/>
        <v>0</v>
      </c>
      <c r="P240" s="35">
        <f t="shared" si="281"/>
        <v>6.0222899999999999</v>
      </c>
      <c r="Q240">
        <f t="shared" si="261"/>
        <v>81</v>
      </c>
      <c r="R240" s="45">
        <f>1000*VLOOKUP(Q240, '[1]Mortality (Interventions)'!$B$8:$AV$128, 25)</f>
        <v>50.443355908029019</v>
      </c>
      <c r="S240" s="46">
        <f>VLOOKUP(I240, '[1]Lapse Rates'!$A$4:$F$24, 3)</f>
        <v>7.4594940000000001E-4</v>
      </c>
      <c r="T240" s="33">
        <f t="shared" si="287"/>
        <v>0.68452351968035419</v>
      </c>
      <c r="U240" s="33">
        <f t="shared" si="277"/>
        <v>3.4529663530652809E-2</v>
      </c>
      <c r="V240" s="39">
        <f t="shared" si="271"/>
        <v>5.1061990879144837E-4</v>
      </c>
      <c r="W240" s="32">
        <f t="shared" si="278"/>
        <v>0.64948323624090998</v>
      </c>
      <c r="X240" s="31"/>
      <c r="Y240" s="5">
        <f t="shared" si="284"/>
        <v>0</v>
      </c>
      <c r="Z240" s="5">
        <f t="shared" si="273"/>
        <v>4.1223991473358002</v>
      </c>
      <c r="AA240" s="5">
        <f t="shared" si="279"/>
        <v>0</v>
      </c>
      <c r="AB240" s="5">
        <f t="shared" si="262"/>
        <v>3.9113763987812695</v>
      </c>
      <c r="AC240" s="32"/>
      <c r="AD240" s="5">
        <f t="shared" si="285"/>
        <v>9334.6853127776976</v>
      </c>
      <c r="AE240" s="5">
        <f t="shared" si="264"/>
        <v>-93.346853127776967</v>
      </c>
      <c r="AF240" s="5">
        <f t="shared" si="282"/>
        <v>-1026.8422122391578</v>
      </c>
      <c r="AG240" s="5">
        <f t="shared" si="288"/>
        <v>-20794.764738401511</v>
      </c>
      <c r="AH240" s="5">
        <f t="shared" si="289"/>
        <v>-12580.268490990749</v>
      </c>
      <c r="AI240" s="42">
        <f t="shared" si="283"/>
        <v>0</v>
      </c>
      <c r="AJ240" s="42">
        <f t="shared" si="286"/>
        <v>906.97971024801086</v>
      </c>
      <c r="AK240" s="42">
        <f t="shared" si="290"/>
        <v>-11673.288780742738</v>
      </c>
    </row>
    <row r="241" spans="1:39" ht="15" x14ac:dyDescent="0.2">
      <c r="I241" s="2">
        <f t="shared" si="268"/>
        <v>18</v>
      </c>
      <c r="J241" s="11">
        <f t="shared" si="257"/>
        <v>14372.480753783802</v>
      </c>
      <c r="K241" s="11">
        <f t="shared" si="269"/>
        <v>143.72480753783802</v>
      </c>
      <c r="L241" s="24">
        <f t="shared" si="276"/>
        <v>1581.0141893458751</v>
      </c>
      <c r="M241" s="11">
        <f t="shared" si="255"/>
        <v>602229</v>
      </c>
      <c r="N241" s="78">
        <f t="shared" si="258"/>
        <v>0</v>
      </c>
      <c r="O241" s="35">
        <f t="shared" si="259"/>
        <v>0</v>
      </c>
      <c r="P241" s="35">
        <f t="shared" si="281"/>
        <v>6.0222899999999999</v>
      </c>
      <c r="Q241">
        <f t="shared" si="261"/>
        <v>82</v>
      </c>
      <c r="R241" s="45">
        <f>1000*VLOOKUP(Q241, '[1]Mortality (Interventions)'!$B$8:$AV$128, 25)</f>
        <v>56.768891476028706</v>
      </c>
      <c r="S241" s="46">
        <f>VLOOKUP(I241, '[1]Lapse Rates'!$A$4:$F$24, 3)</f>
        <v>5.9837330000000002E-4</v>
      </c>
      <c r="T241" s="33">
        <f t="shared" si="287"/>
        <v>0.64948323624090998</v>
      </c>
      <c r="U241" s="33">
        <f t="shared" si="277"/>
        <v>3.6870443353660139E-2</v>
      </c>
      <c r="V241" s="39">
        <f t="shared" si="271"/>
        <v>3.886334273641529E-4</v>
      </c>
      <c r="W241" s="32">
        <f t="shared" si="278"/>
        <v>0.61222415945988573</v>
      </c>
      <c r="X241" s="31"/>
      <c r="Y241" s="5">
        <f t="shared" si="284"/>
        <v>0</v>
      </c>
      <c r="Z241" s="5">
        <f t="shared" si="273"/>
        <v>3.9113763987812695</v>
      </c>
      <c r="AA241" s="5">
        <f t="shared" si="279"/>
        <v>0</v>
      </c>
      <c r="AB241" s="5">
        <f t="shared" si="262"/>
        <v>3.6869914332736751</v>
      </c>
      <c r="AC241" s="32"/>
      <c r="AD241" s="5">
        <f t="shared" si="285"/>
        <v>8799.1799488386732</v>
      </c>
      <c r="AE241" s="5">
        <f t="shared" si="264"/>
        <v>-87.991799488386732</v>
      </c>
      <c r="AF241" s="5">
        <f t="shared" si="282"/>
        <v>-967.93508316643101</v>
      </c>
      <c r="AG241" s="5">
        <f t="shared" si="288"/>
        <v>-22204.45023043139</v>
      </c>
      <c r="AH241" s="5">
        <f t="shared" si="289"/>
        <v>-14461.197164247535</v>
      </c>
      <c r="AI241" s="42">
        <f t="shared" si="283"/>
        <v>0</v>
      </c>
      <c r="AJ241" s="42">
        <f t="shared" si="286"/>
        <v>854.95126347598352</v>
      </c>
      <c r="AK241" s="42">
        <f t="shared" si="290"/>
        <v>-13606.245900771552</v>
      </c>
    </row>
    <row r="242" spans="1:39" ht="15" x14ac:dyDescent="0.2">
      <c r="I242" s="2">
        <f t="shared" si="268"/>
        <v>19</v>
      </c>
      <c r="J242" s="11">
        <f t="shared" si="257"/>
        <v>14372.480753783802</v>
      </c>
      <c r="K242" s="11">
        <f t="shared" si="269"/>
        <v>143.72480753783802</v>
      </c>
      <c r="L242" s="24">
        <f t="shared" si="276"/>
        <v>1581.0141893458751</v>
      </c>
      <c r="M242" s="11">
        <f t="shared" si="255"/>
        <v>602229</v>
      </c>
      <c r="N242" s="78">
        <f t="shared" si="258"/>
        <v>0</v>
      </c>
      <c r="O242" s="35">
        <f t="shared" si="259"/>
        <v>0</v>
      </c>
      <c r="P242" s="35">
        <f t="shared" si="281"/>
        <v>6.0222899999999999</v>
      </c>
      <c r="Q242">
        <f t="shared" si="261"/>
        <v>83</v>
      </c>
      <c r="R242" s="45">
        <f>1000*VLOOKUP(Q242, '[1]Mortality (Interventions)'!$B$8:$AV$128, 25)</f>
        <v>63.906428678826828</v>
      </c>
      <c r="S242" s="46">
        <f>VLOOKUP(I242, '[1]Lapse Rates'!$A$4:$F$24, 3)</f>
        <v>4.66450453E-2</v>
      </c>
      <c r="T242" s="33">
        <f t="shared" si="287"/>
        <v>0.61222415945988573</v>
      </c>
      <c r="U242" s="33">
        <f t="shared" si="277"/>
        <v>3.9125059581977893E-2</v>
      </c>
      <c r="V242" s="39">
        <f t="shared" si="271"/>
        <v>2.8557223651760794E-2</v>
      </c>
      <c r="W242" s="32">
        <f t="shared" si="278"/>
        <v>0.54454187622614703</v>
      </c>
      <c r="X242" s="31"/>
      <c r="Y242" s="5">
        <f t="shared" si="284"/>
        <v>0</v>
      </c>
      <c r="Z242" s="5">
        <f t="shared" si="273"/>
        <v>3.6869914332736751</v>
      </c>
      <c r="AA242" s="5">
        <f t="shared" si="279"/>
        <v>0</v>
      </c>
      <c r="AB242" s="5">
        <f t="shared" si="262"/>
        <v>3.279389095777963</v>
      </c>
      <c r="AC242" s="32"/>
      <c r="AD242" s="5">
        <f t="shared" si="285"/>
        <v>7826.4176356896196</v>
      </c>
      <c r="AE242" s="5">
        <f t="shared" si="264"/>
        <v>-78.264176356896186</v>
      </c>
      <c r="AF242" s="5">
        <f t="shared" si="282"/>
        <v>-860.92843300656375</v>
      </c>
      <c r="AG242" s="5">
        <f t="shared" si="288"/>
        <v>-23562.245506994965</v>
      </c>
      <c r="AH242" s="5">
        <f t="shared" si="289"/>
        <v>-16675.020480668805</v>
      </c>
      <c r="AI242" s="42">
        <f t="shared" si="283"/>
        <v>0</v>
      </c>
      <c r="AJ242" s="42">
        <f t="shared" si="286"/>
        <v>760.45554822014435</v>
      </c>
      <c r="AK242" s="42">
        <f t="shared" si="290"/>
        <v>-15914.56493244866</v>
      </c>
    </row>
    <row r="243" spans="1:39" ht="15" x14ac:dyDescent="0.2">
      <c r="I243" s="2">
        <f t="shared" si="268"/>
        <v>20</v>
      </c>
      <c r="J243" s="11">
        <f t="shared" si="257"/>
        <v>14372.480753783802</v>
      </c>
      <c r="K243" s="11">
        <f t="shared" si="269"/>
        <v>143.72480753783802</v>
      </c>
      <c r="L243" s="24">
        <f t="shared" si="276"/>
        <v>1581.0141893458751</v>
      </c>
      <c r="M243" s="11">
        <f t="shared" si="255"/>
        <v>602229</v>
      </c>
      <c r="N243" s="78">
        <f t="shared" si="258"/>
        <v>0</v>
      </c>
      <c r="O243" s="35">
        <f t="shared" si="259"/>
        <v>0</v>
      </c>
      <c r="P243" s="35">
        <f t="shared" si="281"/>
        <v>6.0222899999999999</v>
      </c>
      <c r="Q243">
        <f t="shared" si="261"/>
        <v>84</v>
      </c>
      <c r="R243" s="45">
        <f>1000*VLOOKUP(Q243, '[1]Mortality (Interventions)'!$B$8:$AV$128, 25)</f>
        <v>71.988743301496243</v>
      </c>
      <c r="S243" s="46">
        <f>VLOOKUP(I243, '[1]Lapse Rates'!$A$4:$F$24, 3)</f>
        <v>0</v>
      </c>
      <c r="T243" s="33">
        <f t="shared" si="287"/>
        <v>0.54454187622614703</v>
      </c>
      <c r="U243" s="33">
        <f t="shared" si="277"/>
        <v>3.920088534455924E-2</v>
      </c>
      <c r="V243" s="39">
        <f t="shared" si="271"/>
        <v>0</v>
      </c>
      <c r="W243" s="32">
        <f t="shared" si="278"/>
        <v>0.50534099088158779</v>
      </c>
      <c r="X243" s="31"/>
      <c r="Y243" s="5">
        <f t="shared" si="284"/>
        <v>0</v>
      </c>
      <c r="Z243" s="5">
        <f t="shared" si="273"/>
        <v>3.279389095777963</v>
      </c>
      <c r="AA243" s="5">
        <f t="shared" si="279"/>
        <v>0</v>
      </c>
      <c r="AB243" s="5">
        <f t="shared" si="262"/>
        <v>3.0433099959762773</v>
      </c>
      <c r="AC243" s="32"/>
      <c r="AD243" s="5">
        <f>$W243*J243</f>
        <v>7263.0036655436561</v>
      </c>
      <c r="AE243" s="5">
        <f t="shared" si="264"/>
        <v>-72.630036655436555</v>
      </c>
      <c r="AF243" s="5">
        <f t="shared" si="282"/>
        <v>-798.95127704189485</v>
      </c>
      <c r="AG243" s="5">
        <f t="shared" si="288"/>
        <v>-23607.909980168566</v>
      </c>
      <c r="AH243" s="5">
        <f t="shared" si="289"/>
        <v>-17216.48762832224</v>
      </c>
      <c r="AI243" s="42">
        <f t="shared" si="283"/>
        <v>0</v>
      </c>
      <c r="AJ243" s="42">
        <f t="shared" si="286"/>
        <v>705.69736106423022</v>
      </c>
      <c r="AK243" s="42">
        <f t="shared" si="290"/>
        <v>-16510.790267258009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245780.17148242707</v>
      </c>
      <c r="AE246" s="21">
        <f t="shared" ref="AE246:AK246" si="291">SUM(AE223:AE243)</f>
        <v>-7921.0578069862613</v>
      </c>
      <c r="AF246" s="21">
        <f t="shared" si="291"/>
        <v>-25905.533422576322</v>
      </c>
      <c r="AG246" s="21">
        <f t="shared" si="291"/>
        <v>-262087.2194245297</v>
      </c>
      <c r="AH246" s="21">
        <f t="shared" si="291"/>
        <v>-50133.639171665171</v>
      </c>
      <c r="AI246" s="21">
        <f t="shared" si="291"/>
        <v>0</v>
      </c>
      <c r="AJ246" s="21">
        <f t="shared" si="291"/>
        <v>22497.81917928781</v>
      </c>
      <c r="AK246" s="21">
        <f t="shared" si="291"/>
        <v>-27635.819992377372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122546.84309209484</v>
      </c>
      <c r="AE248" s="21">
        <f t="shared" ref="AE248:AK248" si="292">AE223+NPV($D$6,AE224:AE243)</f>
        <v>-6701.4112715738966</v>
      </c>
      <c r="AF248" s="21">
        <f t="shared" si="292"/>
        <v>-12489.071007305187</v>
      </c>
      <c r="AG248" s="21">
        <f t="shared" si="292"/>
        <v>-87186.973081619974</v>
      </c>
      <c r="AH248" s="21">
        <f t="shared" si="292"/>
        <v>16169.387731595782</v>
      </c>
      <c r="AI248" s="21">
        <f t="shared" si="292"/>
        <v>0</v>
      </c>
      <c r="AJ248" s="21">
        <f t="shared" si="292"/>
        <v>10523.018131280258</v>
      </c>
      <c r="AK248" s="21">
        <f t="shared" si="292"/>
        <v>26692.405862876032</v>
      </c>
    </row>
    <row r="250" spans="1:39" x14ac:dyDescent="0.15">
      <c r="AC250" s="22" t="str">
        <f>"Present Value at "&amp;TEXT($D$7,"0.00%")&amp;":"</f>
        <v>Present Value at 5.64%:</v>
      </c>
      <c r="AD250" s="21">
        <f>AD223+NPV($D$7,AD224:AD243)</f>
        <v>158137.12810682386</v>
      </c>
      <c r="AE250" s="21">
        <f t="shared" ref="AE250:AK250" si="293">AE223+NPV($D$7,AE224:AE243)</f>
        <v>-7052.2124395983965</v>
      </c>
      <c r="AF250" s="21">
        <f t="shared" si="293"/>
        <v>-16347.984675635034</v>
      </c>
      <c r="AG250" s="21">
        <f t="shared" si="293"/>
        <v>-132904.7421227881</v>
      </c>
      <c r="AH250" s="21">
        <f t="shared" si="293"/>
        <v>1832.1888688023146</v>
      </c>
      <c r="AI250" s="21">
        <f t="shared" si="293"/>
        <v>0</v>
      </c>
      <c r="AJ250" s="21">
        <f t="shared" si="293"/>
        <v>13981.524833573554</v>
      </c>
      <c r="AK250" s="21">
        <f t="shared" si="293"/>
        <v>15813.713702375884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14050.251509022235</v>
      </c>
    </row>
    <row r="254" spans="1:39" ht="15" x14ac:dyDescent="0.2">
      <c r="G254" s="58" t="s">
        <v>117</v>
      </c>
      <c r="H254" s="57"/>
      <c r="I254" s="57"/>
      <c r="J254" s="11">
        <f>H$253</f>
        <v>14050.251509022235</v>
      </c>
      <c r="K254" s="11">
        <f>J254*$C$10</f>
        <v>5620.1006036088947</v>
      </c>
      <c r="L254" s="24">
        <f>$C$263</f>
        <v>1967.0566440938564</v>
      </c>
      <c r="M254" s="11">
        <f t="shared" ref="M254:M274" si="29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95">O254*W254</f>
        <v>0</v>
      </c>
      <c r="AB254" s="5">
        <f>P254*W254</f>
        <v>6.0222899999999999</v>
      </c>
      <c r="AC254" s="32"/>
      <c r="AD254" s="5">
        <f>$W254*J254</f>
        <v>14050.251509022235</v>
      </c>
      <c r="AE254" s="5">
        <f>-$W254*K254</f>
        <v>-5620.1006036088947</v>
      </c>
      <c r="AF254" s="5">
        <f>-$W254*L254</f>
        <v>-1967.0566440938564</v>
      </c>
      <c r="AG254" s="5"/>
      <c r="AH254" s="5">
        <f>SUM(AD254:AG254)</f>
        <v>6463.0942613194838</v>
      </c>
      <c r="AI254" s="42">
        <f>Y254-AA254</f>
        <v>0</v>
      </c>
      <c r="AJ254" s="42"/>
      <c r="AK254" s="42">
        <f>SUM(AH254:AJ254)</f>
        <v>6463.0942613194838</v>
      </c>
      <c r="AL254" s="6" t="s">
        <v>39</v>
      </c>
      <c r="AM254" s="36">
        <f>AK281</f>
        <v>15502.737327505873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96">H$253</f>
        <v>14050.251509022235</v>
      </c>
      <c r="K255" s="11"/>
      <c r="L255" s="24"/>
      <c r="M255" s="11">
        <f t="shared" si="294"/>
        <v>602229</v>
      </c>
      <c r="N255" s="78">
        <f t="shared" ref="N255:N274" si="297">N223</f>
        <v>0</v>
      </c>
      <c r="O255" s="35">
        <f t="shared" ref="O255:O274" si="298">M255*N255/1000</f>
        <v>0</v>
      </c>
      <c r="P255" s="35">
        <f t="shared" ref="P255:P256" si="299">$H$14*M255/1000</f>
        <v>6.0222899999999999</v>
      </c>
      <c r="Q255">
        <f t="shared" ref="Q255:Q274" si="300">Q5</f>
        <v>65</v>
      </c>
      <c r="R255" s="45">
        <f>1000*VLOOKUP(Q255, '[1]Mortality (Interventions)'!$B$8:$AV$128, 28)</f>
        <v>8.3255262875443332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8.3255262875443336E-3</v>
      </c>
      <c r="V255" s="39">
        <f>MIN(S255*T255,T255-U255)</f>
        <v>3.4608985999999998E-3</v>
      </c>
      <c r="W255" s="32">
        <f>T255-SUM(U255:V255)</f>
        <v>0.98821357511245567</v>
      </c>
      <c r="X255" s="32"/>
      <c r="Y255" s="5">
        <f>AA254</f>
        <v>0</v>
      </c>
      <c r="Z255" s="5">
        <f>AB254</f>
        <v>6.0222899999999999</v>
      </c>
      <c r="AA255" s="5">
        <f t="shared" si="295"/>
        <v>0</v>
      </c>
      <c r="AB255" s="5">
        <f t="shared" ref="AB255:AB274" si="301">P255*W255</f>
        <v>5.9513087312639907</v>
      </c>
      <c r="AC255" s="32"/>
      <c r="AD255" s="5">
        <f t="shared" ref="AD255:AD257" si="302">$W255*J255</f>
        <v>13884.649274960038</v>
      </c>
      <c r="AE255" s="5">
        <f t="shared" ref="AE255:AE274" si="303">-$W255*K255</f>
        <v>0</v>
      </c>
      <c r="AF255" s="5">
        <f t="shared" ref="AF255:AF256" si="304">-$W255*L255</f>
        <v>0</v>
      </c>
      <c r="AG255" s="5">
        <f>-U255*M255</f>
        <v>-5013.8733706215362</v>
      </c>
      <c r="AH255" s="5">
        <f t="shared" ref="AH255:AH263" si="305">SUM(AD255:AG255)</f>
        <v>8870.7759043385013</v>
      </c>
      <c r="AI255" s="42">
        <f>-M255*$W254*(N255-N254)/1000</f>
        <v>0</v>
      </c>
      <c r="AJ255" s="42">
        <f>$D$6*SUM(Y255:Z255,AD255:AE255)</f>
        <v>1362.67488052258</v>
      </c>
      <c r="AK255" s="42">
        <f t="shared" ref="AK255" si="306">SUM(AH255:AJ255)</f>
        <v>10233.450784861081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307">I255+1</f>
        <v>2</v>
      </c>
      <c r="J256" s="11">
        <f t="shared" si="296"/>
        <v>14050.251509022235</v>
      </c>
      <c r="K256" s="11">
        <f t="shared" ref="K256:K274" si="308">J256*$C$11</f>
        <v>140.50251509022235</v>
      </c>
      <c r="L256" s="24">
        <f>$C$264</f>
        <v>1545.5490988231893</v>
      </c>
      <c r="M256" s="11">
        <f t="shared" si="294"/>
        <v>602229</v>
      </c>
      <c r="N256" s="78">
        <f t="shared" si="297"/>
        <v>0</v>
      </c>
      <c r="O256" s="35">
        <f t="shared" si="298"/>
        <v>0</v>
      </c>
      <c r="P256" s="35">
        <f t="shared" si="299"/>
        <v>6.0222899999999999</v>
      </c>
      <c r="Q256">
        <f t="shared" si="300"/>
        <v>66</v>
      </c>
      <c r="R256" s="45">
        <f>1000*VLOOKUP(Q256, '[1]Mortality (Interventions)'!$B$8:$AV$128, 28)</f>
        <v>9.1866536210862453</v>
      </c>
      <c r="S256" s="46">
        <f>VLOOKUP(I256, '[1]Lapse Rates'!$A$4:$F$24, 3)</f>
        <v>3.2267923000000001E-3</v>
      </c>
      <c r="T256" s="33">
        <f t="shared" ref="T256:T258" si="309">W255</f>
        <v>0.98821357511245567</v>
      </c>
      <c r="U256" s="33">
        <f>T256*R256/1000</f>
        <v>9.0783758182134255E-3</v>
      </c>
      <c r="V256" s="39">
        <f t="shared" ref="V256:V274" si="310">MIN(S256*T256,T256-U256)</f>
        <v>3.1887599549283436E-3</v>
      </c>
      <c r="W256" s="32">
        <f>T256-SUM(U256:V256)</f>
        <v>0.97594643933931391</v>
      </c>
      <c r="X256" s="32"/>
      <c r="Y256" s="5">
        <f t="shared" ref="Y256:Y257" si="311">AA255</f>
        <v>0</v>
      </c>
      <c r="Z256" s="5">
        <f t="shared" ref="Z256:Z274" si="312">AB255</f>
        <v>5.9513087312639907</v>
      </c>
      <c r="AA256" s="5">
        <f>O256*W256</f>
        <v>0</v>
      </c>
      <c r="AB256" s="5">
        <f t="shared" si="301"/>
        <v>5.8774324821687562</v>
      </c>
      <c r="AC256" s="32"/>
      <c r="AD256" s="5">
        <f t="shared" si="302"/>
        <v>13712.292932052073</v>
      </c>
      <c r="AE256" s="5">
        <f t="shared" si="303"/>
        <v>-137.12292932052071</v>
      </c>
      <c r="AF256" s="5">
        <f t="shared" si="304"/>
        <v>-1508.3731398205771</v>
      </c>
      <c r="AG256" s="5">
        <f t="shared" ref="AG256:AG259" si="313">-U256*M256</f>
        <v>-5467.261190626853</v>
      </c>
      <c r="AH256" s="5">
        <f t="shared" si="305"/>
        <v>6599.5356722841216</v>
      </c>
      <c r="AI256" s="42">
        <f>-M256*($W255*N256-$W254*N255)/1000</f>
        <v>0</v>
      </c>
      <c r="AJ256" s="42">
        <f t="shared" ref="AJ256:AJ257" si="314">$D$6*SUM(Y256:Z256,AD256:AE256)</f>
        <v>1332.3080006545022</v>
      </c>
      <c r="AK256" s="42">
        <f>SUM(AH256:AJ256)</f>
        <v>7931.843672938624</v>
      </c>
      <c r="AL256" s="48" t="s">
        <v>59</v>
      </c>
      <c r="AM256" s="54">
        <f>AK281/AD281</f>
        <v>0.10000000548800607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307"/>
        <v>3</v>
      </c>
      <c r="J257" s="11">
        <f t="shared" si="296"/>
        <v>14050.251509022235</v>
      </c>
      <c r="K257" s="11">
        <f t="shared" si="308"/>
        <v>140.50251509022235</v>
      </c>
      <c r="L257" s="24">
        <f t="shared" ref="L257:L274" si="315">$C$264</f>
        <v>1545.5490988231893</v>
      </c>
      <c r="M257" s="11">
        <f t="shared" si="294"/>
        <v>602229</v>
      </c>
      <c r="N257" s="78">
        <f t="shared" si="297"/>
        <v>0</v>
      </c>
      <c r="O257" s="35">
        <f t="shared" si="298"/>
        <v>0</v>
      </c>
      <c r="P257" s="35">
        <f>$H$14*M257/1000</f>
        <v>6.0222899999999999</v>
      </c>
      <c r="Q257">
        <f t="shared" si="300"/>
        <v>67</v>
      </c>
      <c r="R257" s="45">
        <f>1000*VLOOKUP(Q257, '[1]Mortality (Interventions)'!$B$8:$AV$128, 28)</f>
        <v>10.111592329132256</v>
      </c>
      <c r="S257" s="46">
        <f>VLOOKUP(I257, '[1]Lapse Rates'!$A$4:$F$24, 3)</f>
        <v>2.9657235000000001E-3</v>
      </c>
      <c r="T257" s="33">
        <f t="shared" si="309"/>
        <v>0.97594643933931391</v>
      </c>
      <c r="U257" s="33">
        <f t="shared" ref="U257:U274" si="316">T257*R257/1000</f>
        <v>9.868372529667345E-3</v>
      </c>
      <c r="V257" s="39">
        <f t="shared" si="310"/>
        <v>2.894387289889928E-3</v>
      </c>
      <c r="W257" s="32">
        <f t="shared" ref="W257:W274" si="317">T257-SUM(U257:V257)</f>
        <v>0.96318367951975659</v>
      </c>
      <c r="X257" s="32"/>
      <c r="Y257" s="5">
        <f t="shared" si="311"/>
        <v>0</v>
      </c>
      <c r="Z257" s="5">
        <f t="shared" si="312"/>
        <v>5.8774324821687562</v>
      </c>
      <c r="AA257" s="5">
        <f t="shared" ref="AA257:AA274" si="318">O257*W257</f>
        <v>0</v>
      </c>
      <c r="AB257" s="5">
        <f t="shared" si="301"/>
        <v>5.8005714413350349</v>
      </c>
      <c r="AC257" s="32"/>
      <c r="AD257" s="5">
        <f t="shared" si="302"/>
        <v>13532.972946638049</v>
      </c>
      <c r="AE257" s="5">
        <f t="shared" si="303"/>
        <v>-135.32972946638048</v>
      </c>
      <c r="AF257" s="5">
        <f>-$W257*L257</f>
        <v>-1488.6476678829633</v>
      </c>
      <c r="AG257" s="5">
        <f t="shared" si="313"/>
        <v>-5943.0201201690352</v>
      </c>
      <c r="AH257" s="5">
        <f t="shared" si="305"/>
        <v>5965.9754291196687</v>
      </c>
      <c r="AI257" s="42">
        <f>-M257*($W256*N257-$W255*N256)/1000</f>
        <v>0</v>
      </c>
      <c r="AJ257" s="42">
        <f t="shared" si="314"/>
        <v>1314.8853757310414</v>
      </c>
      <c r="AK257" s="42">
        <f t="shared" ref="AK257:AK264" si="319">SUM(AH257:AJ257)</f>
        <v>7280.8608048507103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307"/>
        <v>4</v>
      </c>
      <c r="J258" s="11">
        <f t="shared" si="296"/>
        <v>14050.251509022235</v>
      </c>
      <c r="K258" s="11">
        <f t="shared" si="308"/>
        <v>140.50251509022235</v>
      </c>
      <c r="L258" s="24">
        <f t="shared" si="315"/>
        <v>1545.5490988231893</v>
      </c>
      <c r="M258" s="11">
        <f t="shared" si="294"/>
        <v>602229</v>
      </c>
      <c r="N258" s="78">
        <f t="shared" si="297"/>
        <v>0</v>
      </c>
      <c r="O258" s="35">
        <f t="shared" si="298"/>
        <v>0</v>
      </c>
      <c r="P258" s="35">
        <f t="shared" ref="P258:P274" si="320">$H$14*M258/1000</f>
        <v>6.0222899999999999</v>
      </c>
      <c r="Q258">
        <f t="shared" si="300"/>
        <v>68</v>
      </c>
      <c r="R258" s="45">
        <f>1000*VLOOKUP(Q258, '[1]Mortality (Interventions)'!$B$8:$AV$128, 28)</f>
        <v>11.101288342912785</v>
      </c>
      <c r="S258" s="46">
        <f>VLOOKUP(I258, '[1]Lapse Rates'!$A$4:$F$24, 3)</f>
        <v>2.7812204999999998E-3</v>
      </c>
      <c r="T258" s="33">
        <f t="shared" si="309"/>
        <v>0.96318367951975659</v>
      </c>
      <c r="U258" s="33">
        <f t="shared" si="316"/>
        <v>1.0692579753536517E-2</v>
      </c>
      <c r="V258" s="39">
        <f t="shared" si="310"/>
        <v>2.6788261947457768E-3</v>
      </c>
      <c r="W258" s="32">
        <f t="shared" si="317"/>
        <v>0.94981227357147424</v>
      </c>
      <c r="X258" s="32"/>
      <c r="Y258" s="5">
        <f>AA257</f>
        <v>0</v>
      </c>
      <c r="Z258" s="5">
        <f t="shared" si="312"/>
        <v>5.8005714413350349</v>
      </c>
      <c r="AA258" s="5">
        <f t="shared" si="318"/>
        <v>0</v>
      </c>
      <c r="AB258" s="5">
        <f t="shared" si="301"/>
        <v>5.7200449570067535</v>
      </c>
      <c r="AC258" s="32"/>
      <c r="AD258" s="5">
        <f>$W258*J258</f>
        <v>13345.101330035446</v>
      </c>
      <c r="AE258" s="5">
        <f t="shared" si="303"/>
        <v>-133.45101330035445</v>
      </c>
      <c r="AF258" s="5">
        <f t="shared" ref="AF258:AF274" si="321">-$W258*L258</f>
        <v>-1467.9815034695966</v>
      </c>
      <c r="AG258" s="5">
        <f t="shared" si="313"/>
        <v>-6439.3816123925426</v>
      </c>
      <c r="AH258" s="5">
        <f t="shared" si="305"/>
        <v>5304.2872008729519</v>
      </c>
      <c r="AI258" s="42">
        <f t="shared" ref="AI258:AI274" si="322">-M258*($W257*N258-$W256*N257)/1000</f>
        <v>0</v>
      </c>
      <c r="AJ258" s="42">
        <f>$D$6*SUM(Y258:Z258,AD258:AE258)</f>
        <v>1296.6319321301075</v>
      </c>
      <c r="AK258" s="42">
        <f t="shared" si="319"/>
        <v>6600.919133003059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307"/>
        <v>5</v>
      </c>
      <c r="J259" s="11">
        <f t="shared" si="296"/>
        <v>14050.251509022235</v>
      </c>
      <c r="K259" s="11">
        <f t="shared" si="308"/>
        <v>140.50251509022235</v>
      </c>
      <c r="L259" s="24">
        <f t="shared" si="315"/>
        <v>1545.5490988231893</v>
      </c>
      <c r="M259" s="11">
        <f t="shared" si="294"/>
        <v>602229</v>
      </c>
      <c r="N259" s="78">
        <f t="shared" si="297"/>
        <v>0</v>
      </c>
      <c r="O259" s="35">
        <f t="shared" si="298"/>
        <v>0</v>
      </c>
      <c r="P259" s="35">
        <f t="shared" si="320"/>
        <v>6.0222899999999999</v>
      </c>
      <c r="Q259">
        <f t="shared" si="300"/>
        <v>69</v>
      </c>
      <c r="R259" s="45">
        <f>1000*VLOOKUP(Q259, '[1]Mortality (Interventions)'!$B$8:$AV$128, 28)</f>
        <v>12.218659871022044</v>
      </c>
      <c r="S259" s="46">
        <f>VLOOKUP(I259, '[1]Lapse Rates'!$A$4:$F$24, 3)</f>
        <v>2.4845683E-3</v>
      </c>
      <c r="T259" s="33">
        <f>W258</f>
        <v>0.94981227357147424</v>
      </c>
      <c r="U259" s="33">
        <f t="shared" si="316"/>
        <v>1.1605433112091983E-2</v>
      </c>
      <c r="V259" s="39">
        <f t="shared" si="310"/>
        <v>2.3598734658666128E-3</v>
      </c>
      <c r="W259" s="32">
        <f t="shared" si="317"/>
        <v>0.93584696699351566</v>
      </c>
      <c r="X259" s="32"/>
      <c r="Y259" s="5">
        <f t="shared" ref="Y259:Y274" si="323">AA258</f>
        <v>0</v>
      </c>
      <c r="Z259" s="5">
        <f t="shared" si="312"/>
        <v>5.7200449570067535</v>
      </c>
      <c r="AA259" s="5">
        <f t="shared" si="318"/>
        <v>0</v>
      </c>
      <c r="AB259" s="5">
        <f t="shared" si="301"/>
        <v>5.635941830855379</v>
      </c>
      <c r="AC259" s="32"/>
      <c r="AD259" s="5">
        <f t="shared" ref="AD259:AD273" si="324">$W259*J259</f>
        <v>13148.885260214525</v>
      </c>
      <c r="AE259" s="5">
        <f t="shared" si="303"/>
        <v>-131.48885260214524</v>
      </c>
      <c r="AF259" s="5">
        <f t="shared" si="321"/>
        <v>-1446.397436473243</v>
      </c>
      <c r="AG259" s="5">
        <f t="shared" si="313"/>
        <v>-6989.128377662043</v>
      </c>
      <c r="AH259" s="5">
        <f t="shared" si="305"/>
        <v>4581.8705934770924</v>
      </c>
      <c r="AI259" s="42">
        <f t="shared" si="322"/>
        <v>0</v>
      </c>
      <c r="AJ259" s="42">
        <f t="shared" ref="AJ259:AJ274" si="325">$D$6*SUM(Y259:Z259,AD259:AE259)</f>
        <v>1277.5677239970569</v>
      </c>
      <c r="AK259" s="42">
        <f t="shared" si="319"/>
        <v>5859.4383174741488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307"/>
        <v>6</v>
      </c>
      <c r="J260" s="11">
        <f t="shared" si="296"/>
        <v>14050.251509022235</v>
      </c>
      <c r="K260" s="11">
        <f t="shared" si="308"/>
        <v>140.50251509022235</v>
      </c>
      <c r="L260" s="24">
        <f t="shared" si="315"/>
        <v>1545.5490988231893</v>
      </c>
      <c r="M260" s="11">
        <f t="shared" si="294"/>
        <v>602229</v>
      </c>
      <c r="N260" s="78">
        <f t="shared" si="297"/>
        <v>0</v>
      </c>
      <c r="O260" s="35">
        <f t="shared" si="298"/>
        <v>0</v>
      </c>
      <c r="P260" s="35">
        <f t="shared" si="320"/>
        <v>6.0222899999999999</v>
      </c>
      <c r="Q260">
        <f t="shared" si="300"/>
        <v>70</v>
      </c>
      <c r="R260" s="45">
        <f>1000*VLOOKUP(Q260, '[1]Mortality (Interventions)'!$B$8:$AV$128, 28)</f>
        <v>13.48227852537965</v>
      </c>
      <c r="S260" s="46">
        <f>VLOOKUP(I260, '[1]Lapse Rates'!$A$4:$F$24, 3)</f>
        <v>2.4510465999999999E-3</v>
      </c>
      <c r="T260" s="33">
        <f t="shared" ref="T260:T274" si="326">W259</f>
        <v>0.93584696699351566</v>
      </c>
      <c r="U260" s="33">
        <f t="shared" si="316"/>
        <v>1.2617349466138354E-2</v>
      </c>
      <c r="V260" s="39">
        <f t="shared" si="310"/>
        <v>2.2938045265697687E-3</v>
      </c>
      <c r="W260" s="32">
        <f t="shared" si="317"/>
        <v>0.92093581300080751</v>
      </c>
      <c r="X260" s="32"/>
      <c r="Y260" s="5">
        <f t="shared" si="323"/>
        <v>0</v>
      </c>
      <c r="Z260" s="5">
        <f t="shared" si="312"/>
        <v>5.635941830855379</v>
      </c>
      <c r="AA260" s="5">
        <f t="shared" si="318"/>
        <v>0</v>
      </c>
      <c r="AB260" s="5">
        <f t="shared" si="301"/>
        <v>5.5461425372766326</v>
      </c>
      <c r="AC260" s="32"/>
      <c r="AD260" s="5">
        <f t="shared" si="324"/>
        <v>12939.379796327215</v>
      </c>
      <c r="AE260" s="5">
        <f t="shared" si="303"/>
        <v>-129.39379796327214</v>
      </c>
      <c r="AF260" s="5">
        <f t="shared" si="321"/>
        <v>-1423.3515158573991</v>
      </c>
      <c r="AG260" s="5">
        <f>-U260*M260</f>
        <v>-7598.5337516430345</v>
      </c>
      <c r="AH260" s="5">
        <f t="shared" si="305"/>
        <v>3788.1007308635099</v>
      </c>
      <c r="AI260" s="42">
        <f t="shared" si="322"/>
        <v>0</v>
      </c>
      <c r="AJ260" s="42">
        <f t="shared" si="325"/>
        <v>1257.2125123331098</v>
      </c>
      <c r="AK260" s="42">
        <f t="shared" si="319"/>
        <v>5045.3132431966196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307"/>
        <v>7</v>
      </c>
      <c r="J261" s="11">
        <f t="shared" si="296"/>
        <v>14050.251509022235</v>
      </c>
      <c r="K261" s="11">
        <f t="shared" si="308"/>
        <v>140.50251509022235</v>
      </c>
      <c r="L261" s="24">
        <f t="shared" si="315"/>
        <v>1545.5490988231893</v>
      </c>
      <c r="M261" s="11">
        <f t="shared" si="294"/>
        <v>602229</v>
      </c>
      <c r="N261" s="78">
        <f t="shared" si="297"/>
        <v>0</v>
      </c>
      <c r="O261" s="35">
        <f t="shared" si="298"/>
        <v>0</v>
      </c>
      <c r="P261" s="35">
        <f t="shared" si="320"/>
        <v>6.0222899999999999</v>
      </c>
      <c r="Q261">
        <f t="shared" si="300"/>
        <v>71</v>
      </c>
      <c r="R261" s="45">
        <f>1000*VLOOKUP(Q261, '[1]Mortality (Interventions)'!$B$8:$AV$128, 28)</f>
        <v>14.93325175147873</v>
      </c>
      <c r="S261" s="46">
        <f>VLOOKUP(I261, '[1]Lapse Rates'!$A$4:$F$24, 3)</f>
        <v>2.2232648999999998E-3</v>
      </c>
      <c r="T261" s="33">
        <f t="shared" si="326"/>
        <v>0.92093581300080751</v>
      </c>
      <c r="U261" s="33">
        <f t="shared" si="316"/>
        <v>1.3752566342493796E-2</v>
      </c>
      <c r="V261" s="39">
        <f t="shared" si="310"/>
        <v>2.047484268197659E-3</v>
      </c>
      <c r="W261" s="32">
        <f t="shared" si="317"/>
        <v>0.90513576239011606</v>
      </c>
      <c r="X261" s="32"/>
      <c r="Y261" s="5">
        <f t="shared" si="323"/>
        <v>0</v>
      </c>
      <c r="Z261" s="5">
        <f t="shared" si="312"/>
        <v>5.5461425372766326</v>
      </c>
      <c r="AA261" s="5">
        <f t="shared" si="318"/>
        <v>0</v>
      </c>
      <c r="AB261" s="5">
        <f t="shared" si="301"/>
        <v>5.4509900504843722</v>
      </c>
      <c r="AC261" s="32"/>
      <c r="AD261" s="5">
        <f t="shared" si="324"/>
        <v>12717.385111391719</v>
      </c>
      <c r="AE261" s="5">
        <f t="shared" si="303"/>
        <v>-127.17385111391719</v>
      </c>
      <c r="AF261" s="5">
        <f t="shared" si="321"/>
        <v>-1398.9317618746843</v>
      </c>
      <c r="AG261" s="5">
        <f t="shared" ref="AG261:AG274" si="327">-U261*M261</f>
        <v>-8282.1942758736968</v>
      </c>
      <c r="AH261" s="5">
        <f t="shared" si="305"/>
        <v>2909.0852225294202</v>
      </c>
      <c r="AI261" s="42">
        <f t="shared" si="322"/>
        <v>0</v>
      </c>
      <c r="AJ261" s="42">
        <f t="shared" si="325"/>
        <v>1235.6438012161591</v>
      </c>
      <c r="AK261" s="42">
        <f t="shared" si="319"/>
        <v>4144.7290237455791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307"/>
        <v>8</v>
      </c>
      <c r="J262" s="11">
        <f t="shared" si="296"/>
        <v>14050.251509022235</v>
      </c>
      <c r="K262" s="11">
        <f t="shared" si="308"/>
        <v>140.50251509022235</v>
      </c>
      <c r="L262" s="24">
        <f t="shared" si="315"/>
        <v>1545.5490988231893</v>
      </c>
      <c r="M262" s="11">
        <f t="shared" si="294"/>
        <v>602229</v>
      </c>
      <c r="N262" s="78">
        <f t="shared" si="297"/>
        <v>0</v>
      </c>
      <c r="O262" s="35">
        <f t="shared" si="298"/>
        <v>0</v>
      </c>
      <c r="P262" s="35">
        <f t="shared" si="320"/>
        <v>6.0222899999999999</v>
      </c>
      <c r="Q262">
        <f t="shared" si="300"/>
        <v>72</v>
      </c>
      <c r="R262" s="45">
        <f>1000*VLOOKUP(Q262, '[1]Mortality (Interventions)'!$B$8:$AV$128, 28)</f>
        <v>16.610655439844717</v>
      </c>
      <c r="S262" s="46">
        <f>VLOOKUP(I262, '[1]Lapse Rates'!$A$4:$F$24, 3)</f>
        <v>2.1873403E-3</v>
      </c>
      <c r="T262" s="33">
        <f t="shared" si="326"/>
        <v>0.90513576239011606</v>
      </c>
      <c r="U262" s="33">
        <f t="shared" si="316"/>
        <v>1.5034898275343376E-2</v>
      </c>
      <c r="V262" s="39">
        <f t="shared" si="310"/>
        <v>1.979839930047125E-3</v>
      </c>
      <c r="W262" s="32">
        <f t="shared" si="317"/>
        <v>0.8881210241847256</v>
      </c>
      <c r="X262" s="32"/>
      <c r="Y262" s="5">
        <f t="shared" si="323"/>
        <v>0</v>
      </c>
      <c r="Z262" s="5">
        <f t="shared" si="312"/>
        <v>5.4509900504843722</v>
      </c>
      <c r="AA262" s="5">
        <f t="shared" si="318"/>
        <v>0</v>
      </c>
      <c r="AB262" s="5">
        <f t="shared" si="301"/>
        <v>5.3485223627374312</v>
      </c>
      <c r="AC262" s="32"/>
      <c r="AD262" s="5">
        <f t="shared" si="324"/>
        <v>12478.323760245814</v>
      </c>
      <c r="AE262" s="5">
        <f t="shared" si="303"/>
        <v>-124.78323760245813</v>
      </c>
      <c r="AF262" s="5">
        <f t="shared" si="321"/>
        <v>-1372.6346485746305</v>
      </c>
      <c r="AG262" s="5">
        <f t="shared" si="327"/>
        <v>-9054.4517534617662</v>
      </c>
      <c r="AH262" s="5">
        <f t="shared" si="305"/>
        <v>1926.4541206069589</v>
      </c>
      <c r="AI262" s="42">
        <f t="shared" si="322"/>
        <v>0</v>
      </c>
      <c r="AJ262" s="42">
        <f t="shared" si="325"/>
        <v>1212.4170673952658</v>
      </c>
      <c r="AK262" s="42">
        <f t="shared" si="319"/>
        <v>3138.8711880022247</v>
      </c>
    </row>
    <row r="263" spans="1:37" ht="15" x14ac:dyDescent="0.2">
      <c r="A263" s="12"/>
      <c r="B263" s="13">
        <v>1</v>
      </c>
      <c r="C263" s="10">
        <f>$H$253*0.14+$B$266</f>
        <v>1967.0566440938564</v>
      </c>
      <c r="D263" s="1"/>
      <c r="E263" s="81" t="s">
        <v>51</v>
      </c>
      <c r="F263" s="13"/>
      <c r="G263" s="8"/>
      <c r="I263" s="2">
        <f t="shared" si="307"/>
        <v>9</v>
      </c>
      <c r="J263" s="11">
        <f t="shared" si="296"/>
        <v>14050.251509022235</v>
      </c>
      <c r="K263" s="11">
        <f t="shared" si="308"/>
        <v>140.50251509022235</v>
      </c>
      <c r="L263" s="24">
        <f t="shared" si="315"/>
        <v>1545.5490988231893</v>
      </c>
      <c r="M263" s="11">
        <f t="shared" si="294"/>
        <v>602229</v>
      </c>
      <c r="N263" s="78">
        <f t="shared" si="297"/>
        <v>0</v>
      </c>
      <c r="O263" s="35">
        <f t="shared" si="298"/>
        <v>0</v>
      </c>
      <c r="P263" s="35">
        <f t="shared" si="320"/>
        <v>6.0222899999999999</v>
      </c>
      <c r="Q263">
        <f t="shared" si="300"/>
        <v>73</v>
      </c>
      <c r="R263" s="45">
        <f>1000*VLOOKUP(Q263, '[1]Mortality (Interventions)'!$B$8:$AV$128, 28)</f>
        <v>18.551012955963831</v>
      </c>
      <c r="S263" s="46">
        <f>VLOOKUP(I263, '[1]Lapse Rates'!$A$4:$F$24, 3)</f>
        <v>1.9768835000000002E-3</v>
      </c>
      <c r="T263" s="33">
        <f t="shared" si="326"/>
        <v>0.8881210241847256</v>
      </c>
      <c r="U263" s="33">
        <f t="shared" si="316"/>
        <v>1.647554462611471E-2</v>
      </c>
      <c r="V263" s="39">
        <f t="shared" si="310"/>
        <v>1.7557117987138853E-3</v>
      </c>
      <c r="W263" s="32">
        <f t="shared" si="317"/>
        <v>0.86988976775989701</v>
      </c>
      <c r="X263" s="32"/>
      <c r="Y263" s="5">
        <f t="shared" si="323"/>
        <v>0</v>
      </c>
      <c r="Z263" s="5">
        <f t="shared" si="312"/>
        <v>5.3485223627374312</v>
      </c>
      <c r="AA263" s="5">
        <f t="shared" si="318"/>
        <v>0</v>
      </c>
      <c r="AB263" s="5">
        <f t="shared" si="301"/>
        <v>5.2387284494827497</v>
      </c>
      <c r="AC263" s="32"/>
      <c r="AD263" s="5">
        <f t="shared" si="324"/>
        <v>12222.170022151495</v>
      </c>
      <c r="AE263" s="5">
        <f t="shared" si="303"/>
        <v>-122.22170022151494</v>
      </c>
      <c r="AF263" s="5">
        <f t="shared" si="321"/>
        <v>-1344.4573466368222</v>
      </c>
      <c r="AG263" s="5">
        <f t="shared" si="327"/>
        <v>-9922.0507646404367</v>
      </c>
      <c r="AH263" s="5">
        <f t="shared" si="305"/>
        <v>833.44021065272136</v>
      </c>
      <c r="AI263" s="42">
        <f t="shared" si="322"/>
        <v>0</v>
      </c>
      <c r="AJ263" s="42">
        <f t="shared" si="325"/>
        <v>1187.5296204251156</v>
      </c>
      <c r="AK263" s="42">
        <f t="shared" si="319"/>
        <v>2020.9698310778369</v>
      </c>
    </row>
    <row r="264" spans="1:37" ht="15" x14ac:dyDescent="0.2">
      <c r="A264" s="12"/>
      <c r="B264" s="70" t="s">
        <v>49</v>
      </c>
      <c r="C264" s="10">
        <f>$H$253*0.11+$B$266</f>
        <v>1545.5490988231893</v>
      </c>
      <c r="D264" s="1"/>
      <c r="E264" s="1"/>
      <c r="F264" s="1"/>
      <c r="I264" s="2">
        <f t="shared" si="307"/>
        <v>10</v>
      </c>
      <c r="J264" s="11">
        <f t="shared" si="296"/>
        <v>14050.251509022235</v>
      </c>
      <c r="K264" s="11">
        <f t="shared" si="308"/>
        <v>140.50251509022235</v>
      </c>
      <c r="L264" s="24">
        <f t="shared" si="315"/>
        <v>1545.5490988231893</v>
      </c>
      <c r="M264" s="11">
        <f t="shared" si="294"/>
        <v>602229</v>
      </c>
      <c r="N264" s="78">
        <f t="shared" si="297"/>
        <v>0</v>
      </c>
      <c r="O264" s="35">
        <f t="shared" si="298"/>
        <v>0</v>
      </c>
      <c r="P264" s="35">
        <f t="shared" si="320"/>
        <v>6.0222899999999999</v>
      </c>
      <c r="Q264">
        <f t="shared" si="300"/>
        <v>74</v>
      </c>
      <c r="R264" s="45">
        <f>1000*VLOOKUP(Q264, '[1]Mortality (Interventions)'!$B$8:$AV$128, 28)</f>
        <v>20.866028982202518</v>
      </c>
      <c r="S264" s="46">
        <f>VLOOKUP(I264, '[1]Lapse Rates'!$A$4:$F$24, 3)</f>
        <v>1.6914747999999999E-3</v>
      </c>
      <c r="T264" s="33">
        <f t="shared" si="326"/>
        <v>0.86988976775989701</v>
      </c>
      <c r="U264" s="33">
        <f t="shared" si="316"/>
        <v>1.8151145105399429E-2</v>
      </c>
      <c r="V264" s="39">
        <f t="shared" si="310"/>
        <v>1.4713966209437181E-3</v>
      </c>
      <c r="W264" s="32">
        <f t="shared" si="317"/>
        <v>0.85026722603355387</v>
      </c>
      <c r="X264" s="32"/>
      <c r="Y264" s="5">
        <f t="shared" si="323"/>
        <v>0</v>
      </c>
      <c r="Z264" s="5">
        <f t="shared" si="312"/>
        <v>5.2387284494827497</v>
      </c>
      <c r="AA264" s="5">
        <f t="shared" si="318"/>
        <v>0</v>
      </c>
      <c r="AB264" s="5">
        <f t="shared" si="301"/>
        <v>5.1205558126696111</v>
      </c>
      <c r="AC264" s="32"/>
      <c r="AD264" s="5">
        <f t="shared" si="324"/>
        <v>11946.468375650091</v>
      </c>
      <c r="AE264" s="5">
        <f t="shared" si="303"/>
        <v>-119.4646837565009</v>
      </c>
      <c r="AF264" s="5">
        <f t="shared" si="321"/>
        <v>-1314.1297449550523</v>
      </c>
      <c r="AG264" s="5">
        <f t="shared" si="327"/>
        <v>-10931.145965679592</v>
      </c>
      <c r="AH264" s="5">
        <f>SUM(AD264:AG264)</f>
        <v>-418.27201874105594</v>
      </c>
      <c r="AI264" s="42">
        <f t="shared" si="322"/>
        <v>0</v>
      </c>
      <c r="AJ264" s="42">
        <f t="shared" si="325"/>
        <v>1160.7429814356556</v>
      </c>
      <c r="AK264" s="42">
        <f t="shared" si="319"/>
        <v>742.47096269459962</v>
      </c>
    </row>
    <row r="265" spans="1:37" ht="15" x14ac:dyDescent="0.2">
      <c r="D265" s="1"/>
      <c r="E265" s="1"/>
      <c r="F265" s="1"/>
      <c r="I265" s="2">
        <f t="shared" si="307"/>
        <v>11</v>
      </c>
      <c r="J265" s="11">
        <f t="shared" si="296"/>
        <v>14050.251509022235</v>
      </c>
      <c r="K265" s="11">
        <f t="shared" si="308"/>
        <v>140.50251509022235</v>
      </c>
      <c r="L265" s="24">
        <f t="shared" si="315"/>
        <v>1545.5490988231893</v>
      </c>
      <c r="M265" s="11">
        <f t="shared" si="294"/>
        <v>602229</v>
      </c>
      <c r="N265" s="78">
        <f t="shared" si="297"/>
        <v>0</v>
      </c>
      <c r="O265" s="35">
        <f t="shared" si="298"/>
        <v>0</v>
      </c>
      <c r="P265" s="35">
        <f t="shared" si="320"/>
        <v>6.0222899999999999</v>
      </c>
      <c r="Q265">
        <f t="shared" si="300"/>
        <v>75</v>
      </c>
      <c r="R265" s="45">
        <f>1000*VLOOKUP(Q265, '[1]Mortality (Interventions)'!$B$8:$AV$128, 28)</f>
        <v>23.544659038846397</v>
      </c>
      <c r="S265" s="46">
        <f>VLOOKUP(I265, '[1]Lapse Rates'!$A$4:$F$24, 3)</f>
        <v>1.5867464999999999E-3</v>
      </c>
      <c r="T265" s="33">
        <f t="shared" si="326"/>
        <v>0.85026722603355387</v>
      </c>
      <c r="U265" s="33">
        <f t="shared" si="316"/>
        <v>2.0019251928865767E-2</v>
      </c>
      <c r="V265" s="39">
        <f t="shared" si="310"/>
        <v>1.3491585449734505E-3</v>
      </c>
      <c r="W265" s="32">
        <f t="shared" si="317"/>
        <v>0.82889881555971467</v>
      </c>
      <c r="X265" s="31"/>
      <c r="Y265" s="5">
        <f t="shared" si="323"/>
        <v>0</v>
      </c>
      <c r="Z265" s="5">
        <f t="shared" si="312"/>
        <v>5.1205558126696111</v>
      </c>
      <c r="AA265" s="5">
        <f t="shared" si="318"/>
        <v>0</v>
      </c>
      <c r="AB265" s="5">
        <f t="shared" si="301"/>
        <v>4.9918690479571142</v>
      </c>
      <c r="AC265" s="32"/>
      <c r="AD265" s="5">
        <f t="shared" si="324"/>
        <v>11646.236834144624</v>
      </c>
      <c r="AE265" s="5">
        <f t="shared" si="303"/>
        <v>-116.46236834144624</v>
      </c>
      <c r="AF265" s="5">
        <f t="shared" si="321"/>
        <v>-1281.1038174039261</v>
      </c>
      <c r="AG265" s="5">
        <f t="shared" si="327"/>
        <v>-12056.174069868903</v>
      </c>
      <c r="AH265" s="5">
        <f t="shared" ref="AH265:AH274" si="328">SUM(AD265:AG265)</f>
        <v>-1807.5034214696516</v>
      </c>
      <c r="AI265" s="42">
        <f t="shared" si="322"/>
        <v>0</v>
      </c>
      <c r="AJ265" s="42">
        <f t="shared" si="325"/>
        <v>1131.5732016205145</v>
      </c>
      <c r="AK265" s="42">
        <f t="shared" ref="AK265:AK274" si="329">SUM(AH265:AJ265)</f>
        <v>-675.93021984913707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307"/>
        <v>12</v>
      </c>
      <c r="J266" s="11">
        <f t="shared" si="296"/>
        <v>14050.251509022235</v>
      </c>
      <c r="K266" s="11">
        <f t="shared" si="308"/>
        <v>140.50251509022235</v>
      </c>
      <c r="L266" s="24">
        <f t="shared" si="315"/>
        <v>1545.5490988231893</v>
      </c>
      <c r="M266" s="11">
        <f t="shared" si="294"/>
        <v>602229</v>
      </c>
      <c r="N266" s="78">
        <f t="shared" si="297"/>
        <v>0</v>
      </c>
      <c r="O266" s="35">
        <f t="shared" si="298"/>
        <v>0</v>
      </c>
      <c r="P266" s="35">
        <f t="shared" si="320"/>
        <v>6.0222899999999999</v>
      </c>
      <c r="Q266">
        <f t="shared" si="300"/>
        <v>76</v>
      </c>
      <c r="R266" s="45">
        <f>1000*VLOOKUP(Q266, '[1]Mortality (Interventions)'!$B$8:$AV$128, 28)</f>
        <v>26.632330073570657</v>
      </c>
      <c r="S266" s="46">
        <f>VLOOKUP(I266, '[1]Lapse Rates'!$A$4:$F$24, 3)</f>
        <v>1.4412507000000001E-3</v>
      </c>
      <c r="T266" s="33">
        <f t="shared" si="326"/>
        <v>0.82889881555971467</v>
      </c>
      <c r="U266" s="33">
        <f t="shared" si="316"/>
        <v>2.2075506853578088E-2</v>
      </c>
      <c r="V266" s="39">
        <f t="shared" si="310"/>
        <v>1.1946509981546098E-3</v>
      </c>
      <c r="W266" s="32">
        <f t="shared" si="317"/>
        <v>0.80562865770798198</v>
      </c>
      <c r="X266" s="31"/>
      <c r="Y266" s="5">
        <f t="shared" si="323"/>
        <v>0</v>
      </c>
      <c r="Z266" s="5">
        <f t="shared" si="312"/>
        <v>4.9918690479571142</v>
      </c>
      <c r="AA266" s="5">
        <f t="shared" si="318"/>
        <v>0</v>
      </c>
      <c r="AB266" s="5">
        <f t="shared" si="301"/>
        <v>4.851729409028203</v>
      </c>
      <c r="AC266" s="32"/>
      <c r="AD266" s="5">
        <f t="shared" si="324"/>
        <v>11319.285263673131</v>
      </c>
      <c r="AE266" s="5">
        <f t="shared" si="303"/>
        <v>-113.19285263673132</v>
      </c>
      <c r="AF266" s="5">
        <f t="shared" si="321"/>
        <v>-1245.1386459067071</v>
      </c>
      <c r="AG266" s="5">
        <f t="shared" si="327"/>
        <v>-13294.510416923478</v>
      </c>
      <c r="AH266" s="5">
        <f t="shared" si="328"/>
        <v>-3333.5566517937859</v>
      </c>
      <c r="AI266" s="42">
        <f t="shared" si="322"/>
        <v>0</v>
      </c>
      <c r="AJ266" s="42">
        <f t="shared" si="325"/>
        <v>1099.8073678762755</v>
      </c>
      <c r="AK266" s="42">
        <f t="shared" si="329"/>
        <v>-2233.7492839175102</v>
      </c>
    </row>
    <row r="267" spans="1:37" ht="15" x14ac:dyDescent="0.2">
      <c r="A267" s="48"/>
      <c r="D267" s="1"/>
      <c r="E267" s="1"/>
      <c r="F267" s="1"/>
      <c r="I267" s="2">
        <f t="shared" si="307"/>
        <v>13</v>
      </c>
      <c r="J267" s="11">
        <f t="shared" si="296"/>
        <v>14050.251509022235</v>
      </c>
      <c r="K267" s="11">
        <f t="shared" si="308"/>
        <v>140.50251509022235</v>
      </c>
      <c r="L267" s="24">
        <f t="shared" si="315"/>
        <v>1545.5490988231893</v>
      </c>
      <c r="M267" s="11">
        <f t="shared" si="294"/>
        <v>602229</v>
      </c>
      <c r="N267" s="78">
        <f t="shared" si="297"/>
        <v>0</v>
      </c>
      <c r="O267" s="35">
        <f t="shared" si="298"/>
        <v>0</v>
      </c>
      <c r="P267" s="35">
        <f t="shared" si="320"/>
        <v>6.0222899999999999</v>
      </c>
      <c r="Q267">
        <f t="shared" si="300"/>
        <v>77</v>
      </c>
      <c r="R267" s="45">
        <f>1000*VLOOKUP(Q267, '[1]Mortality (Interventions)'!$B$8:$AV$128, 28)</f>
        <v>30.21162897074479</v>
      </c>
      <c r="S267" s="46">
        <f>VLOOKUP(I267, '[1]Lapse Rates'!$A$4:$F$24, 3)</f>
        <v>1.3481251E-3</v>
      </c>
      <c r="T267" s="33">
        <f t="shared" si="326"/>
        <v>0.80562865770798198</v>
      </c>
      <c r="U267" s="33">
        <f t="shared" si="316"/>
        <v>2.4339354094872707E-2</v>
      </c>
      <c r="V267" s="39">
        <f t="shared" si="310"/>
        <v>1.0860882147354389E-3</v>
      </c>
      <c r="W267" s="32">
        <f t="shared" si="317"/>
        <v>0.78020321539837378</v>
      </c>
      <c r="X267" s="31"/>
      <c r="Y267" s="5">
        <f t="shared" si="323"/>
        <v>0</v>
      </c>
      <c r="Z267" s="5">
        <f t="shared" si="312"/>
        <v>4.851729409028203</v>
      </c>
      <c r="AA267" s="5">
        <f t="shared" si="318"/>
        <v>0</v>
      </c>
      <c r="AB267" s="5">
        <f t="shared" si="301"/>
        <v>4.6986100220614722</v>
      </c>
      <c r="AC267" s="32"/>
      <c r="AD267" s="5">
        <f t="shared" si="324"/>
        <v>10962.051404495001</v>
      </c>
      <c r="AE267" s="5">
        <f t="shared" si="303"/>
        <v>-109.62051404495001</v>
      </c>
      <c r="AF267" s="5">
        <f t="shared" si="321"/>
        <v>-1205.8423764579113</v>
      </c>
      <c r="AG267" s="5">
        <f t="shared" si="327"/>
        <v>-14657.864877201097</v>
      </c>
      <c r="AH267" s="5">
        <f t="shared" si="328"/>
        <v>-5011.2763632089554</v>
      </c>
      <c r="AI267" s="42">
        <f t="shared" si="322"/>
        <v>0</v>
      </c>
      <c r="AJ267" s="42">
        <f t="shared" si="325"/>
        <v>1065.099425008176</v>
      </c>
      <c r="AK267" s="42">
        <f t="shared" si="329"/>
        <v>-3946.1769382007797</v>
      </c>
    </row>
    <row r="268" spans="1:37" ht="15" x14ac:dyDescent="0.2">
      <c r="A268" s="48"/>
      <c r="D268" s="1"/>
      <c r="E268" s="1"/>
      <c r="F268" s="37"/>
      <c r="I268" s="2">
        <f t="shared" si="307"/>
        <v>14</v>
      </c>
      <c r="J268" s="11">
        <f t="shared" si="296"/>
        <v>14050.251509022235</v>
      </c>
      <c r="K268" s="11">
        <f t="shared" si="308"/>
        <v>140.50251509022235</v>
      </c>
      <c r="L268" s="24">
        <f t="shared" si="315"/>
        <v>1545.5490988231893</v>
      </c>
      <c r="M268" s="11">
        <f t="shared" si="294"/>
        <v>602229</v>
      </c>
      <c r="N268" s="78">
        <f t="shared" si="297"/>
        <v>0</v>
      </c>
      <c r="O268" s="35">
        <f t="shared" si="298"/>
        <v>0</v>
      </c>
      <c r="P268" s="35">
        <f t="shared" si="320"/>
        <v>6.0222899999999999</v>
      </c>
      <c r="Q268">
        <f t="shared" si="300"/>
        <v>78</v>
      </c>
      <c r="R268" s="45">
        <f>1000*VLOOKUP(Q268, '[1]Mortality (Interventions)'!$B$8:$AV$128, 28)</f>
        <v>34.232833134563037</v>
      </c>
      <c r="S268" s="46">
        <f>VLOOKUP(I268, '[1]Lapse Rates'!$A$4:$F$24, 3)</f>
        <v>1.1365788999999999E-3</v>
      </c>
      <c r="T268" s="33">
        <f t="shared" si="326"/>
        <v>0.78020321539837378</v>
      </c>
      <c r="U268" s="33">
        <f t="shared" si="316"/>
        <v>2.6708566483782073E-2</v>
      </c>
      <c r="V268" s="39">
        <f t="shared" si="310"/>
        <v>8.8676251233394668E-4</v>
      </c>
      <c r="W268" s="32">
        <f t="shared" si="317"/>
        <v>0.75260788640225773</v>
      </c>
      <c r="X268" s="31"/>
      <c r="Y268" s="5">
        <f t="shared" si="323"/>
        <v>0</v>
      </c>
      <c r="Z268" s="5">
        <f t="shared" si="312"/>
        <v>4.6986100220614722</v>
      </c>
      <c r="AA268" s="5">
        <f t="shared" si="318"/>
        <v>0</v>
      </c>
      <c r="AB268" s="5">
        <f t="shared" si="301"/>
        <v>4.5324229482014529</v>
      </c>
      <c r="AC268" s="32"/>
      <c r="AD268" s="5">
        <f t="shared" si="324"/>
        <v>10574.330091625356</v>
      </c>
      <c r="AE268" s="5">
        <f t="shared" si="303"/>
        <v>-105.74330091625356</v>
      </c>
      <c r="AF268" s="5">
        <f t="shared" si="321"/>
        <v>-1163.1924405962347</v>
      </c>
      <c r="AG268" s="5">
        <f t="shared" si="327"/>
        <v>-16084.673284961595</v>
      </c>
      <c r="AH268" s="5">
        <f t="shared" si="328"/>
        <v>-6779.2789348487277</v>
      </c>
      <c r="AI268" s="42">
        <f t="shared" si="322"/>
        <v>0</v>
      </c>
      <c r="AJ268" s="42">
        <f t="shared" si="325"/>
        <v>1027.4292978117271</v>
      </c>
      <c r="AK268" s="42">
        <f t="shared" si="329"/>
        <v>-5751.8496370370003</v>
      </c>
    </row>
    <row r="269" spans="1:37" ht="15" x14ac:dyDescent="0.2">
      <c r="A269" s="48"/>
      <c r="D269" s="1"/>
      <c r="E269" s="1"/>
      <c r="F269" s="1"/>
      <c r="I269" s="2">
        <f t="shared" si="307"/>
        <v>15</v>
      </c>
      <c r="J269" s="11">
        <f t="shared" si="296"/>
        <v>14050.251509022235</v>
      </c>
      <c r="K269" s="11">
        <f t="shared" si="308"/>
        <v>140.50251509022235</v>
      </c>
      <c r="L269" s="24">
        <f t="shared" si="315"/>
        <v>1545.5490988231893</v>
      </c>
      <c r="M269" s="11">
        <f t="shared" si="294"/>
        <v>602229</v>
      </c>
      <c r="N269" s="78">
        <f t="shared" si="297"/>
        <v>0</v>
      </c>
      <c r="O269" s="35">
        <f t="shared" si="298"/>
        <v>0</v>
      </c>
      <c r="P269" s="35">
        <f t="shared" si="320"/>
        <v>6.0222899999999999</v>
      </c>
      <c r="Q269">
        <f t="shared" si="300"/>
        <v>79</v>
      </c>
      <c r="R269" s="45">
        <f>1000*VLOOKUP(Q269, '[1]Mortality (Interventions)'!$B$8:$AV$128, 28)</f>
        <v>38.729354106707852</v>
      </c>
      <c r="S269" s="46">
        <f>VLOOKUP(I269, '[1]Lapse Rates'!$A$4:$F$24, 3)</f>
        <v>1.0075606E-3</v>
      </c>
      <c r="T269" s="33">
        <f t="shared" si="326"/>
        <v>0.75260788640225773</v>
      </c>
      <c r="U269" s="33">
        <f t="shared" si="316"/>
        <v>2.9148017335973997E-2</v>
      </c>
      <c r="V269" s="39">
        <f t="shared" si="310"/>
        <v>7.5829805358819066E-4</v>
      </c>
      <c r="W269" s="32">
        <f t="shared" si="317"/>
        <v>0.7227015710126955</v>
      </c>
      <c r="X269" s="31"/>
      <c r="Y269" s="5">
        <f t="shared" si="323"/>
        <v>0</v>
      </c>
      <c r="Z269" s="5">
        <f t="shared" si="312"/>
        <v>4.5324229482014529</v>
      </c>
      <c r="AA269" s="5">
        <f t="shared" si="318"/>
        <v>0</v>
      </c>
      <c r="AB269" s="5">
        <f t="shared" si="301"/>
        <v>4.3523184440940463</v>
      </c>
      <c r="AC269" s="32"/>
      <c r="AD269" s="5">
        <f t="shared" si="324"/>
        <v>10154.138838693865</v>
      </c>
      <c r="AE269" s="5">
        <f t="shared" si="303"/>
        <v>-101.54138838693865</v>
      </c>
      <c r="AF269" s="5">
        <f t="shared" si="321"/>
        <v>-1116.9707617967747</v>
      </c>
      <c r="AG269" s="5">
        <f t="shared" si="327"/>
        <v>-17553.781332226285</v>
      </c>
      <c r="AH269" s="5">
        <f t="shared" si="328"/>
        <v>-8618.1546437161323</v>
      </c>
      <c r="AI269" s="42">
        <f t="shared" si="322"/>
        <v>0</v>
      </c>
      <c r="AJ269" s="42">
        <f t="shared" si="325"/>
        <v>986.60444056632809</v>
      </c>
      <c r="AK269" s="42">
        <f t="shared" si="329"/>
        <v>-7631.5502031498045</v>
      </c>
    </row>
    <row r="270" spans="1:37" ht="15" x14ac:dyDescent="0.2">
      <c r="I270" s="2">
        <f t="shared" si="307"/>
        <v>16</v>
      </c>
      <c r="J270" s="11">
        <f t="shared" si="296"/>
        <v>14050.251509022235</v>
      </c>
      <c r="K270" s="11">
        <f t="shared" si="308"/>
        <v>140.50251509022235</v>
      </c>
      <c r="L270" s="24">
        <f t="shared" si="315"/>
        <v>1545.5490988231893</v>
      </c>
      <c r="M270" s="11">
        <f t="shared" si="294"/>
        <v>602229</v>
      </c>
      <c r="N270" s="78">
        <f t="shared" si="297"/>
        <v>0</v>
      </c>
      <c r="O270" s="35">
        <f t="shared" si="298"/>
        <v>0</v>
      </c>
      <c r="P270" s="35">
        <f t="shared" si="320"/>
        <v>6.0222899999999999</v>
      </c>
      <c r="Q270">
        <f t="shared" si="300"/>
        <v>80</v>
      </c>
      <c r="R270" s="45">
        <f>1000*VLOOKUP(Q270, '[1]Mortality (Interventions)'!$B$8:$AV$128, 28)</f>
        <v>43.664007582344844</v>
      </c>
      <c r="S270" s="46">
        <f>VLOOKUP(I270, '[1]Lapse Rates'!$A$4:$F$24, 3)</f>
        <v>8.9731130000000002E-4</v>
      </c>
      <c r="T270" s="33">
        <f t="shared" si="326"/>
        <v>0.7227015710126955</v>
      </c>
      <c r="U270" s="33">
        <f t="shared" si="316"/>
        <v>3.1556046876470865E-2</v>
      </c>
      <c r="V270" s="39">
        <f t="shared" si="310"/>
        <v>6.4848828619744412E-4</v>
      </c>
      <c r="W270" s="32">
        <f t="shared" si="317"/>
        <v>0.6904970358500272</v>
      </c>
      <c r="X270" s="31"/>
      <c r="Y270" s="5">
        <f t="shared" si="323"/>
        <v>0</v>
      </c>
      <c r="Z270" s="5">
        <f t="shared" si="312"/>
        <v>4.3523184440940463</v>
      </c>
      <c r="AA270" s="5">
        <f t="shared" si="318"/>
        <v>0</v>
      </c>
      <c r="AB270" s="5">
        <f t="shared" si="301"/>
        <v>4.15837339402926</v>
      </c>
      <c r="AC270" s="32"/>
      <c r="AD270" s="5">
        <f t="shared" si="324"/>
        <v>9701.6570199272246</v>
      </c>
      <c r="AE270" s="5">
        <f t="shared" si="303"/>
        <v>-97.016570199272252</v>
      </c>
      <c r="AF270" s="5">
        <f t="shared" si="321"/>
        <v>-1067.197071498093</v>
      </c>
      <c r="AG270" s="5">
        <f t="shared" si="327"/>
        <v>-19003.966554370174</v>
      </c>
      <c r="AH270" s="5">
        <f t="shared" si="328"/>
        <v>-10466.523176140314</v>
      </c>
      <c r="AI270" s="42">
        <f t="shared" si="322"/>
        <v>0</v>
      </c>
      <c r="AJ270" s="42">
        <f t="shared" si="325"/>
        <v>942.64219055767796</v>
      </c>
      <c r="AK270" s="42">
        <f t="shared" si="329"/>
        <v>-9523.8809855826366</v>
      </c>
    </row>
    <row r="271" spans="1:37" ht="15" x14ac:dyDescent="0.2">
      <c r="I271" s="2">
        <f t="shared" si="307"/>
        <v>17</v>
      </c>
      <c r="J271" s="11">
        <f t="shared" si="296"/>
        <v>14050.251509022235</v>
      </c>
      <c r="K271" s="11">
        <f t="shared" si="308"/>
        <v>140.50251509022235</v>
      </c>
      <c r="L271" s="24">
        <f t="shared" si="315"/>
        <v>1545.5490988231893</v>
      </c>
      <c r="M271" s="11">
        <f t="shared" si="294"/>
        <v>602229</v>
      </c>
      <c r="N271" s="78">
        <f t="shared" si="297"/>
        <v>0</v>
      </c>
      <c r="O271" s="35">
        <f t="shared" si="298"/>
        <v>0</v>
      </c>
      <c r="P271" s="35">
        <f t="shared" si="320"/>
        <v>6.0222899999999999</v>
      </c>
      <c r="Q271">
        <f t="shared" si="300"/>
        <v>81</v>
      </c>
      <c r="R271" s="45">
        <f>1000*VLOOKUP(Q271, '[1]Mortality (Interventions)'!$B$8:$AV$128, 28)</f>
        <v>49.115899173607211</v>
      </c>
      <c r="S271" s="46">
        <f>VLOOKUP(I271, '[1]Lapse Rates'!$A$4:$F$24, 3)</f>
        <v>7.4594940000000001E-4</v>
      </c>
      <c r="T271" s="33">
        <f t="shared" si="326"/>
        <v>0.6904970358500272</v>
      </c>
      <c r="U271" s="33">
        <f t="shared" si="316"/>
        <v>3.3914382792484578E-2</v>
      </c>
      <c r="V271" s="39">
        <f t="shared" si="310"/>
        <v>5.1507584959410626E-4</v>
      </c>
      <c r="W271" s="32">
        <f t="shared" si="317"/>
        <v>0.6560675772079485</v>
      </c>
      <c r="X271" s="31"/>
      <c r="Y271" s="5">
        <f t="shared" si="323"/>
        <v>0</v>
      </c>
      <c r="Z271" s="5">
        <f t="shared" si="312"/>
        <v>4.15837339402926</v>
      </c>
      <c r="AA271" s="5">
        <f t="shared" si="318"/>
        <v>0</v>
      </c>
      <c r="AB271" s="5">
        <f t="shared" si="301"/>
        <v>3.9510292095436563</v>
      </c>
      <c r="AC271" s="32"/>
      <c r="AD271" s="5">
        <f t="shared" si="324"/>
        <v>9217.9144666865395</v>
      </c>
      <c r="AE271" s="5">
        <f t="shared" si="303"/>
        <v>-92.179144666865398</v>
      </c>
      <c r="AF271" s="5">
        <f t="shared" si="321"/>
        <v>-1013.984652720858</v>
      </c>
      <c r="AG271" s="5">
        <f t="shared" si="327"/>
        <v>-20424.224834735196</v>
      </c>
      <c r="AH271" s="5">
        <f t="shared" si="328"/>
        <v>-12312.474165436379</v>
      </c>
      <c r="AI271" s="42">
        <f t="shared" si="322"/>
        <v>0</v>
      </c>
      <c r="AJ271" s="42">
        <f t="shared" si="325"/>
        <v>895.6425715200844</v>
      </c>
      <c r="AK271" s="42">
        <f t="shared" si="329"/>
        <v>-11416.831593916295</v>
      </c>
    </row>
    <row r="272" spans="1:37" ht="15" x14ac:dyDescent="0.2">
      <c r="I272" s="2">
        <f t="shared" si="307"/>
        <v>18</v>
      </c>
      <c r="J272" s="11">
        <f t="shared" si="296"/>
        <v>14050.251509022235</v>
      </c>
      <c r="K272" s="11">
        <f t="shared" si="308"/>
        <v>140.50251509022235</v>
      </c>
      <c r="L272" s="24">
        <f t="shared" si="315"/>
        <v>1545.5490988231893</v>
      </c>
      <c r="M272" s="11">
        <f t="shared" si="294"/>
        <v>602229</v>
      </c>
      <c r="N272" s="78">
        <f t="shared" si="297"/>
        <v>0</v>
      </c>
      <c r="O272" s="35">
        <f t="shared" si="298"/>
        <v>0</v>
      </c>
      <c r="P272" s="35">
        <f t="shared" si="320"/>
        <v>6.0222899999999999</v>
      </c>
      <c r="Q272">
        <f t="shared" si="300"/>
        <v>82</v>
      </c>
      <c r="R272" s="45">
        <f>1000*VLOOKUP(Q272, '[1]Mortality (Interventions)'!$B$8:$AV$128, 28)</f>
        <v>55.27497327929111</v>
      </c>
      <c r="S272" s="46">
        <f>VLOOKUP(I272, '[1]Lapse Rates'!$A$4:$F$24, 3)</f>
        <v>5.9837330000000002E-4</v>
      </c>
      <c r="T272" s="33">
        <f t="shared" si="326"/>
        <v>0.6560675772079485</v>
      </c>
      <c r="U272" s="33">
        <f t="shared" si="316"/>
        <v>3.6264117799578617E-2</v>
      </c>
      <c r="V272" s="39">
        <f t="shared" si="310"/>
        <v>3.9257332119692497E-4</v>
      </c>
      <c r="W272" s="32">
        <f t="shared" si="317"/>
        <v>0.61941088608717298</v>
      </c>
      <c r="X272" s="31"/>
      <c r="Y272" s="5">
        <f t="shared" si="323"/>
        <v>0</v>
      </c>
      <c r="Z272" s="5">
        <f t="shared" si="312"/>
        <v>3.9510292095436563</v>
      </c>
      <c r="AA272" s="5">
        <f t="shared" si="318"/>
        <v>0</v>
      </c>
      <c r="AB272" s="5">
        <f t="shared" si="301"/>
        <v>3.7302719851739208</v>
      </c>
      <c r="AC272" s="32"/>
      <c r="AD272" s="5">
        <f t="shared" si="324"/>
        <v>8702.8787369511028</v>
      </c>
      <c r="AE272" s="5">
        <f t="shared" si="303"/>
        <v>-87.028787369511022</v>
      </c>
      <c r="AF272" s="5">
        <f t="shared" si="321"/>
        <v>-957.32993679330332</v>
      </c>
      <c r="AG272" s="5">
        <f t="shared" si="327"/>
        <v>-21839.30339832243</v>
      </c>
      <c r="AH272" s="5">
        <f t="shared" si="328"/>
        <v>-14180.783385534141</v>
      </c>
      <c r="AI272" s="42">
        <f t="shared" si="322"/>
        <v>0</v>
      </c>
      <c r="AJ272" s="42">
        <f t="shared" si="325"/>
        <v>845.60247601941046</v>
      </c>
      <c r="AK272" s="42">
        <f t="shared" si="329"/>
        <v>-13335.180909514731</v>
      </c>
    </row>
    <row r="273" spans="1:39" ht="15" x14ac:dyDescent="0.2">
      <c r="I273" s="2">
        <f t="shared" si="307"/>
        <v>19</v>
      </c>
      <c r="J273" s="11">
        <f t="shared" si="296"/>
        <v>14050.251509022235</v>
      </c>
      <c r="K273" s="11">
        <f t="shared" si="308"/>
        <v>140.50251509022235</v>
      </c>
      <c r="L273" s="24">
        <f t="shared" si="315"/>
        <v>1545.5490988231893</v>
      </c>
      <c r="M273" s="11">
        <f t="shared" si="294"/>
        <v>602229</v>
      </c>
      <c r="N273" s="78">
        <f t="shared" si="297"/>
        <v>0</v>
      </c>
      <c r="O273" s="35">
        <f t="shared" si="298"/>
        <v>0</v>
      </c>
      <c r="P273" s="35">
        <f t="shared" si="320"/>
        <v>6.0222899999999999</v>
      </c>
      <c r="Q273">
        <f t="shared" si="300"/>
        <v>83</v>
      </c>
      <c r="R273" s="45">
        <f>1000*VLOOKUP(Q273, '[1]Mortality (Interventions)'!$B$8:$AV$128, 28)</f>
        <v>62.224680555699813</v>
      </c>
      <c r="S273" s="46">
        <f>VLOOKUP(I273, '[1]Lapse Rates'!$A$4:$F$24, 3)</f>
        <v>4.66450453E-2</v>
      </c>
      <c r="T273" s="33">
        <f t="shared" si="326"/>
        <v>0.61941088608717298</v>
      </c>
      <c r="U273" s="33">
        <f t="shared" si="316"/>
        <v>3.85426445194973E-2</v>
      </c>
      <c r="V273" s="39">
        <f t="shared" si="310"/>
        <v>2.8892448840849325E-2</v>
      </c>
      <c r="W273" s="32">
        <f t="shared" si="317"/>
        <v>0.5519757927268264</v>
      </c>
      <c r="X273" s="31"/>
      <c r="Y273" s="5">
        <f t="shared" si="323"/>
        <v>0</v>
      </c>
      <c r="Z273" s="5">
        <f t="shared" si="312"/>
        <v>3.7302719851739208</v>
      </c>
      <c r="AA273" s="5">
        <f t="shared" si="318"/>
        <v>0</v>
      </c>
      <c r="AB273" s="5">
        <f t="shared" si="301"/>
        <v>3.3241582967808392</v>
      </c>
      <c r="AC273" s="32"/>
      <c r="AD273" s="5">
        <f t="shared" si="324"/>
        <v>7755.398714703837</v>
      </c>
      <c r="AE273" s="5">
        <f t="shared" si="303"/>
        <v>-77.55398714703837</v>
      </c>
      <c r="AF273" s="5">
        <f t="shared" si="321"/>
        <v>-853.10568902116211</v>
      </c>
      <c r="AG273" s="5">
        <f t="shared" si="327"/>
        <v>-23211.498266332339</v>
      </c>
      <c r="AH273" s="5">
        <f t="shared" si="328"/>
        <v>-16386.759227796701</v>
      </c>
      <c r="AI273" s="42">
        <f t="shared" si="322"/>
        <v>0</v>
      </c>
      <c r="AJ273" s="42">
        <f t="shared" si="325"/>
        <v>753.56250745506759</v>
      </c>
      <c r="AK273" s="42">
        <f t="shared" si="329"/>
        <v>-15633.196720341633</v>
      </c>
    </row>
    <row r="274" spans="1:39" ht="15" x14ac:dyDescent="0.2">
      <c r="I274" s="2">
        <f t="shared" si="307"/>
        <v>20</v>
      </c>
      <c r="J274" s="11">
        <f t="shared" si="296"/>
        <v>14050.251509022235</v>
      </c>
      <c r="K274" s="11">
        <f t="shared" si="308"/>
        <v>140.50251509022235</v>
      </c>
      <c r="L274" s="24">
        <f t="shared" si="315"/>
        <v>1545.5490988231893</v>
      </c>
      <c r="M274" s="11">
        <f t="shared" si="294"/>
        <v>602229</v>
      </c>
      <c r="N274" s="78">
        <f t="shared" si="297"/>
        <v>0</v>
      </c>
      <c r="O274" s="35">
        <f t="shared" si="298"/>
        <v>0</v>
      </c>
      <c r="P274" s="35">
        <f t="shared" si="320"/>
        <v>6.0222899999999999</v>
      </c>
      <c r="Q274">
        <f t="shared" si="300"/>
        <v>84</v>
      </c>
      <c r="R274" s="45">
        <f>1000*VLOOKUP(Q274, '[1]Mortality (Interventions)'!$B$8:$AV$128, 28)</f>
        <v>70.094302688298967</v>
      </c>
      <c r="S274" s="46">
        <f>VLOOKUP(I274, '[1]Lapse Rates'!$A$4:$F$24, 3)</f>
        <v>0</v>
      </c>
      <c r="T274" s="33">
        <f t="shared" si="326"/>
        <v>0.5519757927268264</v>
      </c>
      <c r="U274" s="33">
        <f t="shared" si="316"/>
        <v>3.869035829200794E-2</v>
      </c>
      <c r="V274" s="39">
        <f t="shared" si="310"/>
        <v>0</v>
      </c>
      <c r="W274" s="32">
        <f t="shared" si="317"/>
        <v>0.51328543443481844</v>
      </c>
      <c r="X274" s="31"/>
      <c r="Y274" s="5">
        <f t="shared" si="323"/>
        <v>0</v>
      </c>
      <c r="Z274" s="5">
        <f t="shared" si="312"/>
        <v>3.3241582967808392</v>
      </c>
      <c r="AA274" s="5">
        <f t="shared" si="318"/>
        <v>0</v>
      </c>
      <c r="AB274" s="5">
        <f t="shared" si="301"/>
        <v>3.0911537389424626</v>
      </c>
      <c r="AC274" s="32"/>
      <c r="AD274" s="5">
        <f>$W274*J274</f>
        <v>7211.7894497269417</v>
      </c>
      <c r="AE274" s="5">
        <f t="shared" si="303"/>
        <v>-72.117894497269404</v>
      </c>
      <c r="AF274" s="5">
        <f t="shared" si="321"/>
        <v>-793.30784062980285</v>
      </c>
      <c r="AG274" s="5">
        <f t="shared" si="327"/>
        <v>-23300.45578383765</v>
      </c>
      <c r="AH274" s="5">
        <f t="shared" si="328"/>
        <v>-16954.09206923778</v>
      </c>
      <c r="AI274" s="42">
        <f t="shared" si="322"/>
        <v>0</v>
      </c>
      <c r="AJ274" s="42">
        <f t="shared" si="325"/>
        <v>700.72787949694509</v>
      </c>
      <c r="AK274" s="42">
        <f t="shared" si="329"/>
        <v>-16253.364189740836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241223.56113931633</v>
      </c>
      <c r="AE277" s="21">
        <f t="shared" ref="AE277:AK277" si="330">SUM(AE254:AE274)</f>
        <v>-7752.987207162234</v>
      </c>
      <c r="AF277" s="21">
        <f t="shared" si="330"/>
        <v>-25429.134642463603</v>
      </c>
      <c r="AG277" s="21">
        <f t="shared" si="330"/>
        <v>-257067.4940015497</v>
      </c>
      <c r="AH277" s="21">
        <f t="shared" si="330"/>
        <v>-49026.054711859178</v>
      </c>
      <c r="AI277" s="21">
        <f t="shared" si="330"/>
        <v>0</v>
      </c>
      <c r="AJ277" s="21">
        <f t="shared" si="330"/>
        <v>22086.305253772804</v>
      </c>
      <c r="AK277" s="21">
        <f t="shared" si="330"/>
        <v>-26939.749458086386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120059.86899497538</v>
      </c>
      <c r="AE279" s="21">
        <f t="shared" ref="AE279:AK279" si="331">AE254+NPV($D$6,AE255:AE274)</f>
        <v>-6553.7542934947433</v>
      </c>
      <c r="AF279" s="21">
        <f t="shared" si="331"/>
        <v>-12237.389656206886</v>
      </c>
      <c r="AG279" s="21">
        <f t="shared" si="331"/>
        <v>-85473.235998436721</v>
      </c>
      <c r="AH279" s="21">
        <f t="shared" si="331"/>
        <v>15795.48904683701</v>
      </c>
      <c r="AI279" s="21">
        <f t="shared" si="331"/>
        <v>0</v>
      </c>
      <c r="AJ279" s="21">
        <f t="shared" si="331"/>
        <v>10312.506852979273</v>
      </c>
      <c r="AK279" s="21">
        <f t="shared" si="331"/>
        <v>26107.995899816277</v>
      </c>
    </row>
    <row r="281" spans="1:39" x14ac:dyDescent="0.15">
      <c r="AC281" s="22" t="str">
        <f>"Present Value at "&amp;TEXT($D$7,"0.00%")&amp;":"</f>
        <v>Present Value at 5.64%:</v>
      </c>
      <c r="AD281" s="21">
        <f>AD254+NPV($D$7,AD255:AD274)</f>
        <v>155027.36476714755</v>
      </c>
      <c r="AE281" s="21">
        <f t="shared" ref="AE281:AK281" si="332">AE254+NPV($D$7,AE255:AE274)</f>
        <v>-6898.4412667248962</v>
      </c>
      <c r="AF281" s="21">
        <f t="shared" si="332"/>
        <v>-16028.998941705198</v>
      </c>
      <c r="AG281" s="21">
        <f t="shared" si="332"/>
        <v>-130307.71150438208</v>
      </c>
      <c r="AH281" s="21">
        <f t="shared" si="332"/>
        <v>1792.2130543353951</v>
      </c>
      <c r="AI281" s="21">
        <f t="shared" si="332"/>
        <v>0</v>
      </c>
      <c r="AJ281" s="21">
        <f t="shared" si="332"/>
        <v>13710.524273170473</v>
      </c>
      <c r="AK281" s="21">
        <f t="shared" si="332"/>
        <v>15502.737327505873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13820.624138681265</v>
      </c>
    </row>
    <row r="285" spans="1:39" ht="15" x14ac:dyDescent="0.2">
      <c r="G285" s="58" t="s">
        <v>118</v>
      </c>
      <c r="H285" s="57"/>
      <c r="I285" s="57"/>
      <c r="J285" s="11">
        <f>H$284</f>
        <v>13820.624138681265</v>
      </c>
      <c r="K285" s="11">
        <f>J285*$C$10</f>
        <v>5528.2496554725067</v>
      </c>
      <c r="L285" s="24">
        <f>$C$294</f>
        <v>1934.9201497114584</v>
      </c>
      <c r="M285" s="11">
        <f t="shared" ref="M285:M305" si="333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34">O285*W285</f>
        <v>0</v>
      </c>
      <c r="AB285" s="5">
        <f>P285*W285</f>
        <v>6.0222899999999999</v>
      </c>
      <c r="AC285" s="32"/>
      <c r="AD285" s="5">
        <f>$W285*J285</f>
        <v>13820.624138681265</v>
      </c>
      <c r="AE285" s="5">
        <f>-$W285*K285</f>
        <v>-5528.2496554725067</v>
      </c>
      <c r="AF285" s="5">
        <f>-$W285*L285</f>
        <v>-1934.9201497114584</v>
      </c>
      <c r="AG285" s="5"/>
      <c r="AH285" s="5">
        <f>SUM(AD285:AG285)</f>
        <v>6357.4543334972996</v>
      </c>
      <c r="AI285" s="42">
        <f>Y285-AA285</f>
        <v>0</v>
      </c>
      <c r="AJ285" s="42"/>
      <c r="AK285" s="42">
        <f>SUM(AH285:AJ285)</f>
        <v>6357.4543334972996</v>
      </c>
      <c r="AL285" s="6" t="s">
        <v>39</v>
      </c>
      <c r="AM285" s="36">
        <f>AK312</f>
        <v>15283.777179853951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35">H$284</f>
        <v>13820.624138681265</v>
      </c>
      <c r="K286" s="11"/>
      <c r="L286" s="24"/>
      <c r="M286" s="11">
        <f t="shared" si="333"/>
        <v>602229</v>
      </c>
      <c r="N286" s="78">
        <f t="shared" ref="N286:N305" si="336">N254</f>
        <v>0</v>
      </c>
      <c r="O286" s="35">
        <f t="shared" ref="O286:O305" si="337">M286*N286/1000</f>
        <v>0</v>
      </c>
      <c r="P286" s="35">
        <f t="shared" ref="P286:P287" si="338">$H$14*M286/1000</f>
        <v>6.0222899999999999</v>
      </c>
      <c r="Q286">
        <f t="shared" ref="Q286:Q305" si="339">Q5</f>
        <v>65</v>
      </c>
      <c r="R286" s="45">
        <f>1000*VLOOKUP(Q286, '[1]Mortality (Interventions)'!$B$8:$AV$128, 31)</f>
        <v>8.1098390780224587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8.1098390780224589E-3</v>
      </c>
      <c r="V286" s="39">
        <f>MIN(S286*T286,T286-U286)</f>
        <v>3.4608985999999998E-3</v>
      </c>
      <c r="W286" s="32">
        <f>T286-SUM(U286:V286)</f>
        <v>0.98842926232197759</v>
      </c>
      <c r="X286" s="32"/>
      <c r="Y286" s="5">
        <f>AA285</f>
        <v>0</v>
      </c>
      <c r="Z286" s="5">
        <f>AB285</f>
        <v>6.0222899999999999</v>
      </c>
      <c r="AA286" s="5">
        <f t="shared" si="334"/>
        <v>0</v>
      </c>
      <c r="AB286" s="5">
        <f t="shared" ref="AB286:AB305" si="340">P286*W286</f>
        <v>5.9526076621890223</v>
      </c>
      <c r="AC286" s="32"/>
      <c r="AD286" s="5">
        <f t="shared" ref="AD286:AD288" si="341">$W286*J286</f>
        <v>13660.709322226039</v>
      </c>
      <c r="AE286" s="5">
        <f t="shared" ref="AE286:AE305" si="342">-$W286*K286</f>
        <v>0</v>
      </c>
      <c r="AF286" s="5">
        <f t="shared" ref="AF286:AF287" si="343">-$W286*L286</f>
        <v>0</v>
      </c>
      <c r="AG286" s="5">
        <f>-U286*M286</f>
        <v>-4883.9802781183871</v>
      </c>
      <c r="AH286" s="5">
        <f t="shared" ref="AH286:AH294" si="344">SUM(AD286:AG286)</f>
        <v>8776.7290441076511</v>
      </c>
      <c r="AI286" s="42">
        <f>-M286*$W285*(N286-N285)/1000</f>
        <v>0</v>
      </c>
      <c r="AJ286" s="42">
        <f>$D$6*SUM(Y286:Z286,AD286:AE286)</f>
        <v>1340.7063711593746</v>
      </c>
      <c r="AK286" s="42">
        <f t="shared" ref="AK286" si="345">SUM(AH286:AJ286)</f>
        <v>10117.435415267026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46">I286+1</f>
        <v>2</v>
      </c>
      <c r="J287" s="11">
        <f t="shared" si="335"/>
        <v>13820.624138681265</v>
      </c>
      <c r="K287" s="11">
        <f t="shared" ref="K287:K305" si="347">J287*$C$11</f>
        <v>138.20624138681265</v>
      </c>
      <c r="L287" s="24">
        <f>$C$295</f>
        <v>1520.3014255510202</v>
      </c>
      <c r="M287" s="11">
        <f t="shared" si="333"/>
        <v>602229</v>
      </c>
      <c r="N287" s="78">
        <f t="shared" si="336"/>
        <v>0</v>
      </c>
      <c r="O287" s="35">
        <f t="shared" si="337"/>
        <v>0</v>
      </c>
      <c r="P287" s="35">
        <f t="shared" si="338"/>
        <v>6.0222899999999999</v>
      </c>
      <c r="Q287">
        <f t="shared" si="339"/>
        <v>66</v>
      </c>
      <c r="R287" s="45">
        <f>1000*VLOOKUP(Q287, '[1]Mortality (Interventions)'!$B$8:$AV$128, 31)</f>
        <v>8.9486574132860817</v>
      </c>
      <c r="S287" s="46">
        <f>VLOOKUP(I287, '[1]Lapse Rates'!$A$4:$F$24, 3)</f>
        <v>3.2267923000000001E-3</v>
      </c>
      <c r="T287" s="33">
        <f t="shared" ref="T287:T289" si="348">W286</f>
        <v>0.98842926232197759</v>
      </c>
      <c r="U287" s="33">
        <f>T287*R287/1000</f>
        <v>8.8451148457864576E-3</v>
      </c>
      <c r="V287" s="39">
        <f t="shared" ref="V287:V305" si="349">MIN(S287*T287,T287-U287)</f>
        <v>3.1894559327552375E-3</v>
      </c>
      <c r="W287" s="32">
        <f>T287-SUM(U287:V287)</f>
        <v>0.97639469154343594</v>
      </c>
      <c r="X287" s="32"/>
      <c r="Y287" s="5">
        <f t="shared" ref="Y287:Y288" si="350">AA286</f>
        <v>0</v>
      </c>
      <c r="Z287" s="5">
        <f t="shared" ref="Z287:Z305" si="351">AB286</f>
        <v>5.9526076621890223</v>
      </c>
      <c r="AA287" s="5">
        <f>O287*W287</f>
        <v>0</v>
      </c>
      <c r="AB287" s="5">
        <f t="shared" si="340"/>
        <v>5.880131986935119</v>
      </c>
      <c r="AC287" s="32"/>
      <c r="AD287" s="5">
        <f t="shared" si="341"/>
        <v>13494.384042825459</v>
      </c>
      <c r="AE287" s="5">
        <f t="shared" si="342"/>
        <v>-134.94384042825459</v>
      </c>
      <c r="AF287" s="5">
        <f t="shared" si="343"/>
        <v>-1484.4142414539342</v>
      </c>
      <c r="AG287" s="5">
        <f t="shared" ref="AG287:AG290" si="352">-U287*M287</f>
        <v>-5326.7846684631322</v>
      </c>
      <c r="AH287" s="5">
        <f t="shared" si="344"/>
        <v>6548.2412924801365</v>
      </c>
      <c r="AI287" s="42">
        <f>-M287*($W286*N287-$W285*N286)/1000</f>
        <v>0</v>
      </c>
      <c r="AJ287" s="42">
        <f t="shared" ref="AJ287:AJ288" si="353">$D$6*SUM(Y287:Z287,AD287:AE287)</f>
        <v>1311.1450346668266</v>
      </c>
      <c r="AK287" s="42">
        <f>SUM(AH287:AJ287)</f>
        <v>7859.3863271469636</v>
      </c>
      <c r="AL287" s="48" t="s">
        <v>59</v>
      </c>
      <c r="AM287" s="54">
        <f>AK312/AD312</f>
        <v>0.10000000596657781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46"/>
        <v>3</v>
      </c>
      <c r="J288" s="11">
        <f t="shared" si="335"/>
        <v>13820.624138681265</v>
      </c>
      <c r="K288" s="11">
        <f t="shared" si="347"/>
        <v>138.20624138681265</v>
      </c>
      <c r="L288" s="24">
        <f t="shared" ref="L288:L305" si="354">$C$295</f>
        <v>1520.3014255510202</v>
      </c>
      <c r="M288" s="11">
        <f t="shared" si="333"/>
        <v>602229</v>
      </c>
      <c r="N288" s="78">
        <f t="shared" si="336"/>
        <v>0</v>
      </c>
      <c r="O288" s="35">
        <f t="shared" si="337"/>
        <v>0</v>
      </c>
      <c r="P288" s="35">
        <f>$H$14*M288/1000</f>
        <v>6.0222899999999999</v>
      </c>
      <c r="Q288">
        <f t="shared" si="339"/>
        <v>67</v>
      </c>
      <c r="R288" s="45">
        <f>1000*VLOOKUP(Q288, '[1]Mortality (Interventions)'!$B$8:$AV$128, 31)</f>
        <v>9.8496339786365983</v>
      </c>
      <c r="S288" s="46">
        <f>VLOOKUP(I288, '[1]Lapse Rates'!$A$4:$F$24, 3)</f>
        <v>2.9657235000000001E-3</v>
      </c>
      <c r="T288" s="33">
        <f t="shared" si="348"/>
        <v>0.97639469154343594</v>
      </c>
      <c r="U288" s="33">
        <f t="shared" ref="U288:U305" si="355">T288*R288/1000</f>
        <v>9.6171303303866276E-3</v>
      </c>
      <c r="V288" s="39">
        <f t="shared" si="349"/>
        <v>2.8957166819856195E-3</v>
      </c>
      <c r="W288" s="32">
        <f t="shared" ref="W288:W305" si="356">T288-SUM(U288:V288)</f>
        <v>0.96388184453106374</v>
      </c>
      <c r="X288" s="32"/>
      <c r="Y288" s="5">
        <f t="shared" si="350"/>
        <v>0</v>
      </c>
      <c r="Z288" s="5">
        <f t="shared" si="351"/>
        <v>5.880131986935119</v>
      </c>
      <c r="AA288" s="5">
        <f t="shared" ref="AA288:AA305" si="357">O288*W288</f>
        <v>0</v>
      </c>
      <c r="AB288" s="5">
        <f t="shared" si="340"/>
        <v>5.8047759935009795</v>
      </c>
      <c r="AC288" s="32"/>
      <c r="AD288" s="5">
        <f t="shared" si="341"/>
        <v>13321.448687362643</v>
      </c>
      <c r="AE288" s="5">
        <f t="shared" si="342"/>
        <v>-133.21448687362641</v>
      </c>
      <c r="AF288" s="5">
        <f>-$W288*L288</f>
        <v>-1465.3909423033231</v>
      </c>
      <c r="AG288" s="5">
        <f t="shared" si="352"/>
        <v>-5791.7147817384084</v>
      </c>
      <c r="AH288" s="5">
        <f t="shared" si="344"/>
        <v>5931.1284764472839</v>
      </c>
      <c r="AI288" s="42">
        <f>-M288*($W287*N288-$W286*N287)/1000</f>
        <v>0</v>
      </c>
      <c r="AJ288" s="42">
        <f t="shared" si="353"/>
        <v>1294.3426160158908</v>
      </c>
      <c r="AK288" s="42">
        <f t="shared" ref="AK288:AK295" si="358">SUM(AH288:AJ288)</f>
        <v>7225.4710924631745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46"/>
        <v>4</v>
      </c>
      <c r="J289" s="11">
        <f t="shared" si="335"/>
        <v>13820.624138681265</v>
      </c>
      <c r="K289" s="11">
        <f t="shared" si="347"/>
        <v>138.20624138681265</v>
      </c>
      <c r="L289" s="24">
        <f t="shared" si="354"/>
        <v>1520.3014255510202</v>
      </c>
      <c r="M289" s="11">
        <f t="shared" si="333"/>
        <v>602229</v>
      </c>
      <c r="N289" s="78">
        <f t="shared" si="336"/>
        <v>0</v>
      </c>
      <c r="O289" s="35">
        <f t="shared" si="337"/>
        <v>0</v>
      </c>
      <c r="P289" s="35">
        <f t="shared" ref="P289:P305" si="359">$H$14*M289/1000</f>
        <v>6.0222899999999999</v>
      </c>
      <c r="Q289">
        <f t="shared" si="339"/>
        <v>68</v>
      </c>
      <c r="R289" s="45">
        <f>1000*VLOOKUP(Q289, '[1]Mortality (Interventions)'!$B$8:$AV$128, 31)</f>
        <v>10.813690199314005</v>
      </c>
      <c r="S289" s="46">
        <f>VLOOKUP(I289, '[1]Lapse Rates'!$A$4:$F$24, 3)</f>
        <v>2.7812204999999998E-3</v>
      </c>
      <c r="T289" s="33">
        <f t="shared" si="348"/>
        <v>0.96388184453106374</v>
      </c>
      <c r="U289" s="33">
        <f t="shared" si="355"/>
        <v>1.0423119655502269E-2</v>
      </c>
      <c r="V289" s="39">
        <f t="shared" si="349"/>
        <v>2.680767945587607E-3</v>
      </c>
      <c r="W289" s="32">
        <f t="shared" si="356"/>
        <v>0.95077795692997391</v>
      </c>
      <c r="X289" s="32"/>
      <c r="Y289" s="5">
        <f>AA288</f>
        <v>0</v>
      </c>
      <c r="Z289" s="5">
        <f t="shared" si="351"/>
        <v>5.8047759935009795</v>
      </c>
      <c r="AA289" s="5">
        <f t="shared" si="357"/>
        <v>0</v>
      </c>
      <c r="AB289" s="5">
        <f t="shared" si="340"/>
        <v>5.7258605822398128</v>
      </c>
      <c r="AC289" s="32"/>
      <c r="AD289" s="5">
        <f>$W289*J289</f>
        <v>13140.344782072454</v>
      </c>
      <c r="AE289" s="5">
        <f t="shared" si="342"/>
        <v>-131.40344782072452</v>
      </c>
      <c r="AF289" s="5">
        <f t="shared" ref="AF289:AF305" si="360">-$W289*L289</f>
        <v>-1445.4690833031259</v>
      </c>
      <c r="AG289" s="5">
        <f t="shared" si="352"/>
        <v>-6277.1049270134754</v>
      </c>
      <c r="AH289" s="5">
        <f t="shared" si="344"/>
        <v>5286.3673239351283</v>
      </c>
      <c r="AI289" s="42">
        <f t="shared" ref="AI289:AI305" si="361">-M289*($W288*N289-$W287*N288)/1000</f>
        <v>0</v>
      </c>
      <c r="AJ289" s="42">
        <f>$D$6*SUM(Y289:Z289,AD289:AE289)</f>
        <v>1276.7465934150573</v>
      </c>
      <c r="AK289" s="42">
        <f t="shared" si="358"/>
        <v>6563.1139173501851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46"/>
        <v>5</v>
      </c>
      <c r="J290" s="11">
        <f t="shared" si="335"/>
        <v>13820.624138681265</v>
      </c>
      <c r="K290" s="11">
        <f t="shared" si="347"/>
        <v>138.20624138681265</v>
      </c>
      <c r="L290" s="24">
        <f t="shared" si="354"/>
        <v>1520.3014255510202</v>
      </c>
      <c r="M290" s="11">
        <f t="shared" si="333"/>
        <v>602229</v>
      </c>
      <c r="N290" s="78">
        <f t="shared" si="336"/>
        <v>0</v>
      </c>
      <c r="O290" s="35">
        <f t="shared" si="337"/>
        <v>0</v>
      </c>
      <c r="P290" s="35">
        <f t="shared" si="359"/>
        <v>6.0222899999999999</v>
      </c>
      <c r="Q290">
        <f t="shared" si="339"/>
        <v>69</v>
      </c>
      <c r="R290" s="45">
        <f>1000*VLOOKUP(Q290, '[1]Mortality (Interventions)'!$B$8:$AV$128, 31)</f>
        <v>11.902114278508519</v>
      </c>
      <c r="S290" s="46">
        <f>VLOOKUP(I290, '[1]Lapse Rates'!$A$4:$F$24, 3)</f>
        <v>2.4845683E-3</v>
      </c>
      <c r="T290" s="33">
        <f>W289</f>
        <v>0.95077795692997391</v>
      </c>
      <c r="U290" s="33">
        <f t="shared" si="355"/>
        <v>1.1316267896867399E-2</v>
      </c>
      <c r="V290" s="39">
        <f t="shared" si="349"/>
        <v>2.3622727721269786E-3</v>
      </c>
      <c r="W290" s="32">
        <f t="shared" si="356"/>
        <v>0.93709941626097948</v>
      </c>
      <c r="X290" s="32"/>
      <c r="Y290" s="5">
        <f t="shared" ref="Y290:Y305" si="362">AA289</f>
        <v>0</v>
      </c>
      <c r="Z290" s="5">
        <f t="shared" si="351"/>
        <v>5.7258605822398128</v>
      </c>
      <c r="AA290" s="5">
        <f t="shared" si="357"/>
        <v>0</v>
      </c>
      <c r="AB290" s="5">
        <f t="shared" si="340"/>
        <v>5.6434844435543337</v>
      </c>
      <c r="AC290" s="32"/>
      <c r="AD290" s="5">
        <f t="shared" ref="AD290:AD304" si="363">$W290*J290</f>
        <v>12951.298812720615</v>
      </c>
      <c r="AE290" s="5">
        <f t="shared" si="342"/>
        <v>-129.51298812720617</v>
      </c>
      <c r="AF290" s="5">
        <f t="shared" si="360"/>
        <v>-1424.6735784245959</v>
      </c>
      <c r="AG290" s="5">
        <f t="shared" si="352"/>
        <v>-6814.9846992625571</v>
      </c>
      <c r="AH290" s="5">
        <f t="shared" si="344"/>
        <v>4582.1275469062566</v>
      </c>
      <c r="AI290" s="42">
        <f t="shared" si="361"/>
        <v>0</v>
      </c>
      <c r="AJ290" s="42">
        <f t="shared" ref="AJ290:AJ305" si="364">$D$6*SUM(Y290:Z290,AD290:AE290)</f>
        <v>1258.3788963157313</v>
      </c>
      <c r="AK290" s="42">
        <f t="shared" si="358"/>
        <v>5840.5064432219879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46"/>
        <v>6</v>
      </c>
      <c r="J291" s="11">
        <f t="shared" si="335"/>
        <v>13820.624138681265</v>
      </c>
      <c r="K291" s="11">
        <f t="shared" si="347"/>
        <v>138.20624138681265</v>
      </c>
      <c r="L291" s="24">
        <f t="shared" si="354"/>
        <v>1520.3014255510202</v>
      </c>
      <c r="M291" s="11">
        <f t="shared" si="333"/>
        <v>602229</v>
      </c>
      <c r="N291" s="78">
        <f t="shared" si="336"/>
        <v>0</v>
      </c>
      <c r="O291" s="35">
        <f t="shared" si="337"/>
        <v>0</v>
      </c>
      <c r="P291" s="35">
        <f t="shared" si="359"/>
        <v>6.0222899999999999</v>
      </c>
      <c r="Q291">
        <f t="shared" si="339"/>
        <v>70</v>
      </c>
      <c r="R291" s="45">
        <f>1000*VLOOKUP(Q291, '[1]Mortality (Interventions)'!$B$8:$AV$128, 31)</f>
        <v>13.272709429130227</v>
      </c>
      <c r="S291" s="46">
        <f>VLOOKUP(I291, '[1]Lapse Rates'!$A$4:$F$24, 3)</f>
        <v>2.4510465999999999E-3</v>
      </c>
      <c r="T291" s="33">
        <f t="shared" ref="T291:T305" si="365">W290</f>
        <v>0.93709941626097948</v>
      </c>
      <c r="U291" s="33">
        <f t="shared" si="355"/>
        <v>1.2437848258239534E-2</v>
      </c>
      <c r="V291" s="39">
        <f t="shared" si="349"/>
        <v>2.2968743380884582E-3</v>
      </c>
      <c r="W291" s="32">
        <f t="shared" si="356"/>
        <v>0.92236469366465146</v>
      </c>
      <c r="X291" s="32"/>
      <c r="Y291" s="5">
        <f t="shared" si="362"/>
        <v>0</v>
      </c>
      <c r="Z291" s="5">
        <f t="shared" si="351"/>
        <v>5.6434844435543337</v>
      </c>
      <c r="AA291" s="5">
        <f t="shared" si="357"/>
        <v>0</v>
      </c>
      <c r="AB291" s="5">
        <f t="shared" si="340"/>
        <v>5.5547476710096939</v>
      </c>
      <c r="AC291" s="32"/>
      <c r="AD291" s="5">
        <f t="shared" si="363"/>
        <v>12747.655749929032</v>
      </c>
      <c r="AE291" s="5">
        <f t="shared" si="342"/>
        <v>-127.47655749929032</v>
      </c>
      <c r="AF291" s="5">
        <f t="shared" si="360"/>
        <v>-1402.2723586562997</v>
      </c>
      <c r="AG291" s="5">
        <f>-U291*M291</f>
        <v>-7490.4329187113362</v>
      </c>
      <c r="AH291" s="5">
        <f t="shared" si="344"/>
        <v>3727.4739150621062</v>
      </c>
      <c r="AI291" s="42">
        <f t="shared" si="361"/>
        <v>0</v>
      </c>
      <c r="AJ291" s="42">
        <f t="shared" si="364"/>
        <v>1238.5932046012704</v>
      </c>
      <c r="AK291" s="42">
        <f t="shared" si="358"/>
        <v>4966.0671196633766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46"/>
        <v>7</v>
      </c>
      <c r="J292" s="11">
        <f t="shared" si="335"/>
        <v>13820.624138681265</v>
      </c>
      <c r="K292" s="11">
        <f t="shared" si="347"/>
        <v>138.20624138681265</v>
      </c>
      <c r="L292" s="24">
        <f t="shared" si="354"/>
        <v>1520.3014255510202</v>
      </c>
      <c r="M292" s="11">
        <f t="shared" si="333"/>
        <v>602229</v>
      </c>
      <c r="N292" s="78">
        <f t="shared" si="336"/>
        <v>0</v>
      </c>
      <c r="O292" s="35">
        <f t="shared" si="337"/>
        <v>0</v>
      </c>
      <c r="P292" s="35">
        <f t="shared" si="359"/>
        <v>6.0222899999999999</v>
      </c>
      <c r="Q292">
        <f t="shared" si="339"/>
        <v>71</v>
      </c>
      <c r="R292" s="45">
        <f>1000*VLOOKUP(Q292, '[1]Mortality (Interventions)'!$B$8:$AV$128, 31)</f>
        <v>14.701128667258855</v>
      </c>
      <c r="S292" s="46">
        <f>VLOOKUP(I292, '[1]Lapse Rates'!$A$4:$F$24, 3)</f>
        <v>2.2232648999999998E-3</v>
      </c>
      <c r="T292" s="33">
        <f t="shared" si="365"/>
        <v>0.92236469366465146</v>
      </c>
      <c r="U292" s="33">
        <f t="shared" si="355"/>
        <v>1.3559802039700839E-2</v>
      </c>
      <c r="V292" s="39">
        <f t="shared" si="349"/>
        <v>2.0506610484238717E-3</v>
      </c>
      <c r="W292" s="32">
        <f t="shared" si="356"/>
        <v>0.90675423057652671</v>
      </c>
      <c r="X292" s="32"/>
      <c r="Y292" s="5">
        <f t="shared" si="362"/>
        <v>0</v>
      </c>
      <c r="Z292" s="5">
        <f t="shared" si="351"/>
        <v>5.5547476710096939</v>
      </c>
      <c r="AA292" s="5">
        <f t="shared" si="357"/>
        <v>0</v>
      </c>
      <c r="AB292" s="5">
        <f t="shared" si="340"/>
        <v>5.4607369352587112</v>
      </c>
      <c r="AC292" s="32"/>
      <c r="AD292" s="5">
        <f t="shared" si="363"/>
        <v>12531.909406957302</v>
      </c>
      <c r="AE292" s="5">
        <f t="shared" si="342"/>
        <v>-125.31909406957303</v>
      </c>
      <c r="AF292" s="5">
        <f t="shared" si="360"/>
        <v>-1378.539749369912</v>
      </c>
      <c r="AG292" s="5">
        <f t="shared" ref="AG292:AG305" si="366">-U292*M292</f>
        <v>-8166.1060225669962</v>
      </c>
      <c r="AH292" s="5">
        <f t="shared" si="344"/>
        <v>2861.9445409508198</v>
      </c>
      <c r="AI292" s="42">
        <f t="shared" si="361"/>
        <v>0</v>
      </c>
      <c r="AJ292" s="42">
        <f t="shared" si="364"/>
        <v>1217.6314304408122</v>
      </c>
      <c r="AK292" s="42">
        <f t="shared" si="358"/>
        <v>4079.5759713916323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46"/>
        <v>8</v>
      </c>
      <c r="J293" s="11">
        <f t="shared" si="335"/>
        <v>13820.624138681265</v>
      </c>
      <c r="K293" s="11">
        <f t="shared" si="347"/>
        <v>138.20624138681265</v>
      </c>
      <c r="L293" s="24">
        <f t="shared" si="354"/>
        <v>1520.3014255510202</v>
      </c>
      <c r="M293" s="11">
        <f t="shared" si="333"/>
        <v>602229</v>
      </c>
      <c r="N293" s="78">
        <f t="shared" si="336"/>
        <v>0</v>
      </c>
      <c r="O293" s="35">
        <f t="shared" si="337"/>
        <v>0</v>
      </c>
      <c r="P293" s="35">
        <f t="shared" si="359"/>
        <v>6.0222899999999999</v>
      </c>
      <c r="Q293">
        <f t="shared" si="339"/>
        <v>72</v>
      </c>
      <c r="R293" s="45">
        <f>1000*VLOOKUP(Q293, '[1]Mortality (Interventions)'!$B$8:$AV$128, 31)</f>
        <v>16.352458723163192</v>
      </c>
      <c r="S293" s="46">
        <f>VLOOKUP(I293, '[1]Lapse Rates'!$A$4:$F$24, 3)</f>
        <v>2.1873403E-3</v>
      </c>
      <c r="T293" s="33">
        <f t="shared" si="365"/>
        <v>0.90675423057652671</v>
      </c>
      <c r="U293" s="33">
        <f t="shared" si="355"/>
        <v>1.4827661127556253E-2</v>
      </c>
      <c r="V293" s="39">
        <f t="shared" si="349"/>
        <v>1.9833800707355293E-3</v>
      </c>
      <c r="W293" s="32">
        <f t="shared" si="356"/>
        <v>0.88994318937823491</v>
      </c>
      <c r="X293" s="32"/>
      <c r="Y293" s="5">
        <f t="shared" si="362"/>
        <v>0</v>
      </c>
      <c r="Z293" s="5">
        <f t="shared" si="351"/>
        <v>5.4607369352587112</v>
      </c>
      <c r="AA293" s="5">
        <f t="shared" si="357"/>
        <v>0</v>
      </c>
      <c r="AB293" s="5">
        <f t="shared" si="340"/>
        <v>5.3594959699606504</v>
      </c>
      <c r="AC293" s="32"/>
      <c r="AD293" s="5">
        <f t="shared" si="363"/>
        <v>12299.570325175826</v>
      </c>
      <c r="AE293" s="5">
        <f t="shared" si="342"/>
        <v>-122.99570325175826</v>
      </c>
      <c r="AF293" s="5">
        <f t="shared" si="360"/>
        <v>-1352.981899471152</v>
      </c>
      <c r="AG293" s="5">
        <f t="shared" si="366"/>
        <v>-8929.6475331870752</v>
      </c>
      <c r="AH293" s="5">
        <f t="shared" si="344"/>
        <v>1893.9451892658417</v>
      </c>
      <c r="AI293" s="42">
        <f t="shared" si="361"/>
        <v>0</v>
      </c>
      <c r="AJ293" s="42">
        <f t="shared" si="364"/>
        <v>1195.0576687041</v>
      </c>
      <c r="AK293" s="42">
        <f t="shared" si="358"/>
        <v>3089.0028579699419</v>
      </c>
    </row>
    <row r="294" spans="1:37" ht="15" x14ac:dyDescent="0.2">
      <c r="A294" s="12"/>
      <c r="B294" s="13">
        <v>1</v>
      </c>
      <c r="C294" s="10">
        <f>$H$284*0.14+$B$297</f>
        <v>1934.9201497114584</v>
      </c>
      <c r="D294" s="1"/>
      <c r="E294" s="81" t="s">
        <v>51</v>
      </c>
      <c r="F294" s="13"/>
      <c r="G294" s="8"/>
      <c r="I294" s="2">
        <f t="shared" si="346"/>
        <v>9</v>
      </c>
      <c r="J294" s="11">
        <f t="shared" si="335"/>
        <v>13820.624138681265</v>
      </c>
      <c r="K294" s="11">
        <f t="shared" si="347"/>
        <v>138.20624138681265</v>
      </c>
      <c r="L294" s="24">
        <f t="shared" si="354"/>
        <v>1520.3014255510202</v>
      </c>
      <c r="M294" s="11">
        <f t="shared" si="333"/>
        <v>602229</v>
      </c>
      <c r="N294" s="78">
        <f t="shared" si="336"/>
        <v>0</v>
      </c>
      <c r="O294" s="35">
        <f t="shared" si="337"/>
        <v>0</v>
      </c>
      <c r="P294" s="35">
        <f t="shared" si="359"/>
        <v>6.0222899999999999</v>
      </c>
      <c r="Q294">
        <f t="shared" si="339"/>
        <v>73</v>
      </c>
      <c r="R294" s="45">
        <f>1000*VLOOKUP(Q294, '[1]Mortality (Interventions)'!$B$8:$AV$128, 31)</f>
        <v>18.262655241622426</v>
      </c>
      <c r="S294" s="46">
        <f>VLOOKUP(I294, '[1]Lapse Rates'!$A$4:$F$24, 3)</f>
        <v>1.9768835000000002E-3</v>
      </c>
      <c r="T294" s="33">
        <f t="shared" si="365"/>
        <v>0.88994318937823491</v>
      </c>
      <c r="U294" s="33">
        <f t="shared" si="355"/>
        <v>1.6252725652244601E-2</v>
      </c>
      <c r="V294" s="39">
        <f t="shared" si="349"/>
        <v>1.759314007019208E-3</v>
      </c>
      <c r="W294" s="32">
        <f t="shared" si="356"/>
        <v>0.87193114971897112</v>
      </c>
      <c r="X294" s="32"/>
      <c r="Y294" s="5">
        <f t="shared" si="362"/>
        <v>0</v>
      </c>
      <c r="Z294" s="5">
        <f t="shared" si="351"/>
        <v>5.3594959699606504</v>
      </c>
      <c r="AA294" s="5">
        <f t="shared" si="357"/>
        <v>0</v>
      </c>
      <c r="AB294" s="5">
        <f t="shared" si="340"/>
        <v>5.2510222436410627</v>
      </c>
      <c r="AC294" s="32"/>
      <c r="AD294" s="5">
        <f t="shared" si="363"/>
        <v>12050.63269507412</v>
      </c>
      <c r="AE294" s="5">
        <f t="shared" si="342"/>
        <v>-120.5063269507412</v>
      </c>
      <c r="AF294" s="5">
        <f t="shared" si="360"/>
        <v>-1325.5981699000918</v>
      </c>
      <c r="AG294" s="5">
        <f t="shared" si="366"/>
        <v>-9787.8627168256135</v>
      </c>
      <c r="AH294" s="5">
        <f t="shared" si="344"/>
        <v>816.66548139767474</v>
      </c>
      <c r="AI294" s="42">
        <f t="shared" si="361"/>
        <v>0</v>
      </c>
      <c r="AJ294" s="42">
        <f t="shared" si="364"/>
        <v>1170.8711632675568</v>
      </c>
      <c r="AK294" s="42">
        <f t="shared" si="358"/>
        <v>1987.5366446652315</v>
      </c>
    </row>
    <row r="295" spans="1:37" ht="15" x14ac:dyDescent="0.2">
      <c r="A295" s="12"/>
      <c r="B295" s="70" t="s">
        <v>49</v>
      </c>
      <c r="C295" s="10">
        <f>$H$284*0.11+$B$297</f>
        <v>1520.3014255510202</v>
      </c>
      <c r="D295" s="1"/>
      <c r="E295" s="1"/>
      <c r="F295" s="1"/>
      <c r="I295" s="2">
        <f t="shared" si="346"/>
        <v>10</v>
      </c>
      <c r="J295" s="11">
        <f t="shared" si="335"/>
        <v>13820.624138681265</v>
      </c>
      <c r="K295" s="11">
        <f t="shared" si="347"/>
        <v>138.20624138681265</v>
      </c>
      <c r="L295" s="24">
        <f t="shared" si="354"/>
        <v>1520.3014255510202</v>
      </c>
      <c r="M295" s="11">
        <f t="shared" si="333"/>
        <v>602229</v>
      </c>
      <c r="N295" s="78">
        <f t="shared" si="336"/>
        <v>0</v>
      </c>
      <c r="O295" s="35">
        <f t="shared" si="337"/>
        <v>0</v>
      </c>
      <c r="P295" s="35">
        <f t="shared" si="359"/>
        <v>6.0222899999999999</v>
      </c>
      <c r="Q295">
        <f t="shared" si="339"/>
        <v>74</v>
      </c>
      <c r="R295" s="45">
        <f>1000*VLOOKUP(Q295, '[1]Mortality (Interventions)'!$B$8:$AV$128, 31)</f>
        <v>20.541686562790048</v>
      </c>
      <c r="S295" s="46">
        <f>VLOOKUP(I295, '[1]Lapse Rates'!$A$4:$F$24, 3)</f>
        <v>1.6914747999999999E-3</v>
      </c>
      <c r="T295" s="33">
        <f t="shared" si="365"/>
        <v>0.87193114971897112</v>
      </c>
      <c r="U295" s="33">
        <f t="shared" si="355"/>
        <v>1.7910936381860268E-2</v>
      </c>
      <c r="V295" s="39">
        <f t="shared" si="349"/>
        <v>1.4748495670846666E-3</v>
      </c>
      <c r="W295" s="32">
        <f t="shared" si="356"/>
        <v>0.85254536377002621</v>
      </c>
      <c r="X295" s="32"/>
      <c r="Y295" s="5">
        <f t="shared" si="362"/>
        <v>0</v>
      </c>
      <c r="Z295" s="5">
        <f t="shared" si="351"/>
        <v>5.2510222436410627</v>
      </c>
      <c r="AA295" s="5">
        <f t="shared" si="357"/>
        <v>0</v>
      </c>
      <c r="AB295" s="5">
        <f t="shared" si="340"/>
        <v>5.1342754187785911</v>
      </c>
      <c r="AC295" s="32"/>
      <c r="AD295" s="5">
        <f t="shared" si="363"/>
        <v>11782.709033840825</v>
      </c>
      <c r="AE295" s="5">
        <f t="shared" si="342"/>
        <v>-117.82709033840824</v>
      </c>
      <c r="AF295" s="5">
        <f t="shared" si="360"/>
        <v>-1296.1259318864838</v>
      </c>
      <c r="AG295" s="5">
        <f t="shared" si="366"/>
        <v>-10786.485306311328</v>
      </c>
      <c r="AH295" s="5">
        <f>SUM(AD295:AG295)</f>
        <v>-417.72929469539486</v>
      </c>
      <c r="AI295" s="42">
        <f t="shared" si="361"/>
        <v>0</v>
      </c>
      <c r="AJ295" s="42">
        <f t="shared" si="364"/>
        <v>1144.8400439396883</v>
      </c>
      <c r="AK295" s="42">
        <f t="shared" si="358"/>
        <v>727.1107492442934</v>
      </c>
    </row>
    <row r="296" spans="1:37" ht="15" x14ac:dyDescent="0.2">
      <c r="D296" s="1"/>
      <c r="E296" s="1"/>
      <c r="F296" s="1"/>
      <c r="I296" s="2">
        <f t="shared" si="346"/>
        <v>11</v>
      </c>
      <c r="J296" s="11">
        <f t="shared" si="335"/>
        <v>13820.624138681265</v>
      </c>
      <c r="K296" s="11">
        <f t="shared" si="347"/>
        <v>138.20624138681265</v>
      </c>
      <c r="L296" s="24">
        <f t="shared" si="354"/>
        <v>1520.3014255510202</v>
      </c>
      <c r="M296" s="11">
        <f t="shared" si="333"/>
        <v>602229</v>
      </c>
      <c r="N296" s="78">
        <f t="shared" si="336"/>
        <v>0</v>
      </c>
      <c r="O296" s="35">
        <f t="shared" si="337"/>
        <v>0</v>
      </c>
      <c r="P296" s="35">
        <f t="shared" si="359"/>
        <v>6.0222899999999999</v>
      </c>
      <c r="Q296">
        <f t="shared" si="339"/>
        <v>75</v>
      </c>
      <c r="R296" s="45">
        <f>1000*VLOOKUP(Q296, '[1]Mortality (Interventions)'!$B$8:$AV$128, 31)</f>
        <v>23.178679882802154</v>
      </c>
      <c r="S296" s="46">
        <f>VLOOKUP(I296, '[1]Lapse Rates'!$A$4:$F$24, 3)</f>
        <v>1.5867464999999999E-3</v>
      </c>
      <c r="T296" s="33">
        <f t="shared" si="365"/>
        <v>0.85254536377002621</v>
      </c>
      <c r="U296" s="33">
        <f t="shared" si="355"/>
        <v>1.976087607239255E-2</v>
      </c>
      <c r="V296" s="39">
        <f t="shared" si="349"/>
        <v>1.3527733720533159E-3</v>
      </c>
      <c r="W296" s="32">
        <f t="shared" si="356"/>
        <v>0.83143171432558038</v>
      </c>
      <c r="X296" s="31"/>
      <c r="Y296" s="5">
        <f t="shared" si="362"/>
        <v>0</v>
      </c>
      <c r="Z296" s="5">
        <f t="shared" si="351"/>
        <v>5.1342754187785911</v>
      </c>
      <c r="AA296" s="5">
        <f t="shared" si="357"/>
        <v>0</v>
      </c>
      <c r="AB296" s="5">
        <f t="shared" si="340"/>
        <v>5.0071228988657994</v>
      </c>
      <c r="AC296" s="32"/>
      <c r="AD296" s="5">
        <f t="shared" si="363"/>
        <v>11490.905220673263</v>
      </c>
      <c r="AE296" s="5">
        <f t="shared" si="342"/>
        <v>-114.90905220673262</v>
      </c>
      <c r="AF296" s="5">
        <f t="shared" si="360"/>
        <v>-1264.0268205375085</v>
      </c>
      <c r="AG296" s="5">
        <f t="shared" si="366"/>
        <v>-11900.572636200894</v>
      </c>
      <c r="AH296" s="5">
        <f t="shared" ref="AH296:AH305" si="367">SUM(AD296:AG296)</f>
        <v>-1788.6032882718719</v>
      </c>
      <c r="AI296" s="42">
        <f t="shared" si="361"/>
        <v>0</v>
      </c>
      <c r="AJ296" s="42">
        <f t="shared" si="364"/>
        <v>1116.4888965451489</v>
      </c>
      <c r="AK296" s="42">
        <f t="shared" ref="AK296:AK305" si="368">SUM(AH296:AJ296)</f>
        <v>-672.11439172672294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46"/>
        <v>12</v>
      </c>
      <c r="J297" s="11">
        <f t="shared" si="335"/>
        <v>13820.624138681265</v>
      </c>
      <c r="K297" s="11">
        <f t="shared" si="347"/>
        <v>138.20624138681265</v>
      </c>
      <c r="L297" s="24">
        <f t="shared" si="354"/>
        <v>1520.3014255510202</v>
      </c>
      <c r="M297" s="11">
        <f t="shared" si="333"/>
        <v>602229</v>
      </c>
      <c r="N297" s="78">
        <f t="shared" si="336"/>
        <v>0</v>
      </c>
      <c r="O297" s="35">
        <f t="shared" si="337"/>
        <v>0</v>
      </c>
      <c r="P297" s="35">
        <f t="shared" si="359"/>
        <v>6.0222899999999999</v>
      </c>
      <c r="Q297">
        <f t="shared" si="339"/>
        <v>76</v>
      </c>
      <c r="R297" s="45">
        <f>1000*VLOOKUP(Q297, '[1]Mortality (Interventions)'!$B$8:$AV$128, 31)</f>
        <v>26.218356030976292</v>
      </c>
      <c r="S297" s="46">
        <f>VLOOKUP(I297, '[1]Lapse Rates'!$A$4:$F$24, 3)</f>
        <v>1.4412507000000001E-3</v>
      </c>
      <c r="T297" s="33">
        <f t="shared" si="365"/>
        <v>0.83143171432558038</v>
      </c>
      <c r="U297" s="33">
        <f t="shared" si="355"/>
        <v>2.1798772701633037E-2</v>
      </c>
      <c r="V297" s="39">
        <f t="shared" si="349"/>
        <v>1.1983015402739429E-3</v>
      </c>
      <c r="W297" s="32">
        <f t="shared" si="356"/>
        <v>0.80843464008367338</v>
      </c>
      <c r="X297" s="31"/>
      <c r="Y297" s="5">
        <f t="shared" si="362"/>
        <v>0</v>
      </c>
      <c r="Z297" s="5">
        <f t="shared" si="351"/>
        <v>5.0071228988657994</v>
      </c>
      <c r="AA297" s="5">
        <f t="shared" si="357"/>
        <v>0</v>
      </c>
      <c r="AB297" s="5">
        <f t="shared" si="340"/>
        <v>4.8686278486295054</v>
      </c>
      <c r="AC297" s="32"/>
      <c r="AD297" s="5">
        <f t="shared" si="363"/>
        <v>11173.071301286518</v>
      </c>
      <c r="AE297" s="5">
        <f t="shared" si="342"/>
        <v>-111.73071301286517</v>
      </c>
      <c r="AF297" s="5">
        <f t="shared" si="360"/>
        <v>-1229.0643357840345</v>
      </c>
      <c r="AG297" s="5">
        <f t="shared" si="366"/>
        <v>-13127.853085331762</v>
      </c>
      <c r="AH297" s="5">
        <f t="shared" si="367"/>
        <v>-3295.5768328421436</v>
      </c>
      <c r="AI297" s="42">
        <f t="shared" si="361"/>
        <v>0</v>
      </c>
      <c r="AJ297" s="42">
        <f t="shared" si="364"/>
        <v>1085.6087104660241</v>
      </c>
      <c r="AK297" s="42">
        <f t="shared" si="368"/>
        <v>-2209.9681223761195</v>
      </c>
    </row>
    <row r="298" spans="1:37" ht="15" x14ac:dyDescent="0.2">
      <c r="A298" s="48"/>
      <c r="D298" s="1"/>
      <c r="E298" s="1"/>
      <c r="F298" s="1"/>
      <c r="I298" s="2">
        <f t="shared" si="346"/>
        <v>13</v>
      </c>
      <c r="J298" s="11">
        <f t="shared" si="335"/>
        <v>13820.624138681265</v>
      </c>
      <c r="K298" s="11">
        <f t="shared" si="347"/>
        <v>138.20624138681265</v>
      </c>
      <c r="L298" s="24">
        <f t="shared" si="354"/>
        <v>1520.3014255510202</v>
      </c>
      <c r="M298" s="11">
        <f t="shared" si="333"/>
        <v>602229</v>
      </c>
      <c r="N298" s="78">
        <f t="shared" si="336"/>
        <v>0</v>
      </c>
      <c r="O298" s="35">
        <f t="shared" si="337"/>
        <v>0</v>
      </c>
      <c r="P298" s="35">
        <f t="shared" si="359"/>
        <v>6.0222899999999999</v>
      </c>
      <c r="Q298">
        <f t="shared" si="339"/>
        <v>77</v>
      </c>
      <c r="R298" s="45">
        <f>1000*VLOOKUP(Q298, '[1]Mortality (Interventions)'!$B$8:$AV$128, 31)</f>
        <v>29.742018157728033</v>
      </c>
      <c r="S298" s="46">
        <f>VLOOKUP(I298, '[1]Lapse Rates'!$A$4:$F$24, 3)</f>
        <v>1.3481251E-3</v>
      </c>
      <c r="T298" s="33">
        <f t="shared" si="365"/>
        <v>0.80843464008367338</v>
      </c>
      <c r="U298" s="33">
        <f t="shared" si="355"/>
        <v>2.4044477744704942E-2</v>
      </c>
      <c r="V298" s="39">
        <f t="shared" si="349"/>
        <v>1.0898710300062662E-3</v>
      </c>
      <c r="W298" s="32">
        <f t="shared" si="356"/>
        <v>0.78330029130896217</v>
      </c>
      <c r="X298" s="31"/>
      <c r="Y298" s="5">
        <f t="shared" si="362"/>
        <v>0</v>
      </c>
      <c r="Z298" s="5">
        <f t="shared" si="351"/>
        <v>4.8686278486295054</v>
      </c>
      <c r="AA298" s="5">
        <f t="shared" si="357"/>
        <v>0</v>
      </c>
      <c r="AB298" s="5">
        <f t="shared" si="340"/>
        <v>4.7172615113470497</v>
      </c>
      <c r="AC298" s="32"/>
      <c r="AD298" s="5">
        <f t="shared" si="363"/>
        <v>10825.698913900709</v>
      </c>
      <c r="AE298" s="5">
        <f t="shared" si="342"/>
        <v>-108.25698913900709</v>
      </c>
      <c r="AF298" s="5">
        <f t="shared" si="360"/>
        <v>-1190.8525495115446</v>
      </c>
      <c r="AG298" s="5">
        <f t="shared" si="366"/>
        <v>-14480.281787715912</v>
      </c>
      <c r="AH298" s="5">
        <f t="shared" si="367"/>
        <v>-4953.6924124657544</v>
      </c>
      <c r="AI298" s="42">
        <f t="shared" si="361"/>
        <v>0</v>
      </c>
      <c r="AJ298" s="42">
        <f t="shared" si="364"/>
        <v>1051.8586652110737</v>
      </c>
      <c r="AK298" s="42">
        <f t="shared" si="368"/>
        <v>-3901.8337472546809</v>
      </c>
    </row>
    <row r="299" spans="1:37" ht="15" x14ac:dyDescent="0.2">
      <c r="A299" s="48"/>
      <c r="D299" s="1"/>
      <c r="E299" s="1"/>
      <c r="F299" s="37"/>
      <c r="I299" s="2">
        <f t="shared" si="346"/>
        <v>14</v>
      </c>
      <c r="J299" s="11">
        <f t="shared" si="335"/>
        <v>13820.624138681265</v>
      </c>
      <c r="K299" s="11">
        <f t="shared" si="347"/>
        <v>138.20624138681265</v>
      </c>
      <c r="L299" s="24">
        <f t="shared" si="354"/>
        <v>1520.3014255510202</v>
      </c>
      <c r="M299" s="11">
        <f t="shared" si="333"/>
        <v>602229</v>
      </c>
      <c r="N299" s="78">
        <f t="shared" si="336"/>
        <v>0</v>
      </c>
      <c r="O299" s="35">
        <f t="shared" si="337"/>
        <v>0</v>
      </c>
      <c r="P299" s="35">
        <f t="shared" si="359"/>
        <v>6.0222899999999999</v>
      </c>
      <c r="Q299">
        <f t="shared" si="339"/>
        <v>78</v>
      </c>
      <c r="R299" s="45">
        <f>1000*VLOOKUP(Q299, '[1]Mortality (Interventions)'!$B$8:$AV$128, 31)</f>
        <v>33.700716557341849</v>
      </c>
      <c r="S299" s="46">
        <f>VLOOKUP(I299, '[1]Lapse Rates'!$A$4:$F$24, 3)</f>
        <v>1.1365788999999999E-3</v>
      </c>
      <c r="T299" s="33">
        <f t="shared" si="365"/>
        <v>0.78330029130896217</v>
      </c>
      <c r="U299" s="33">
        <f t="shared" si="355"/>
        <v>2.6397781096686636E-2</v>
      </c>
      <c r="V299" s="39">
        <f t="shared" si="349"/>
        <v>8.9028258346561973E-4</v>
      </c>
      <c r="W299" s="32">
        <f t="shared" si="356"/>
        <v>0.75601222762880993</v>
      </c>
      <c r="X299" s="31"/>
      <c r="Y299" s="5">
        <f t="shared" si="362"/>
        <v>0</v>
      </c>
      <c r="Z299" s="5">
        <f t="shared" si="351"/>
        <v>4.7172615113470497</v>
      </c>
      <c r="AA299" s="5">
        <f t="shared" si="357"/>
        <v>0</v>
      </c>
      <c r="AB299" s="5">
        <f t="shared" si="340"/>
        <v>4.5529248783267056</v>
      </c>
      <c r="AC299" s="32"/>
      <c r="AD299" s="5">
        <f t="shared" si="363"/>
        <v>10448.560842304925</v>
      </c>
      <c r="AE299" s="5">
        <f t="shared" si="342"/>
        <v>-104.48560842304926</v>
      </c>
      <c r="AF299" s="5">
        <f t="shared" si="360"/>
        <v>-1149.366467398082</v>
      </c>
      <c r="AG299" s="5">
        <f t="shared" si="366"/>
        <v>-15897.509312076496</v>
      </c>
      <c r="AH299" s="5">
        <f t="shared" si="367"/>
        <v>-6702.8005455927014</v>
      </c>
      <c r="AI299" s="42">
        <f t="shared" si="361"/>
        <v>0</v>
      </c>
      <c r="AJ299" s="42">
        <f t="shared" si="364"/>
        <v>1015.2165437980752</v>
      </c>
      <c r="AK299" s="42">
        <f t="shared" si="368"/>
        <v>-5687.5840017946266</v>
      </c>
    </row>
    <row r="300" spans="1:37" ht="15" x14ac:dyDescent="0.2">
      <c r="A300" s="48"/>
      <c r="D300" s="1"/>
      <c r="E300" s="1"/>
      <c r="F300" s="1"/>
      <c r="I300" s="2">
        <f t="shared" si="346"/>
        <v>15</v>
      </c>
      <c r="J300" s="11">
        <f t="shared" si="335"/>
        <v>13820.624138681265</v>
      </c>
      <c r="K300" s="11">
        <f t="shared" si="347"/>
        <v>138.20624138681265</v>
      </c>
      <c r="L300" s="24">
        <f t="shared" si="354"/>
        <v>1520.3014255510202</v>
      </c>
      <c r="M300" s="11">
        <f t="shared" si="333"/>
        <v>602229</v>
      </c>
      <c r="N300" s="78">
        <f t="shared" si="336"/>
        <v>0</v>
      </c>
      <c r="O300" s="35">
        <f t="shared" si="337"/>
        <v>0</v>
      </c>
      <c r="P300" s="35">
        <f t="shared" si="359"/>
        <v>6.0222899999999999</v>
      </c>
      <c r="Q300">
        <f t="shared" si="339"/>
        <v>79</v>
      </c>
      <c r="R300" s="45">
        <f>1000*VLOOKUP(Q300, '[1]Mortality (Interventions)'!$B$8:$AV$128, 31)</f>
        <v>38.127343421111362</v>
      </c>
      <c r="S300" s="46">
        <f>VLOOKUP(I300, '[1]Lapse Rates'!$A$4:$F$24, 3)</f>
        <v>1.0075606E-3</v>
      </c>
      <c r="T300" s="33">
        <f t="shared" si="365"/>
        <v>0.75601222762880993</v>
      </c>
      <c r="U300" s="33">
        <f t="shared" si="355"/>
        <v>2.8824737833363052E-2</v>
      </c>
      <c r="V300" s="39">
        <f t="shared" si="349"/>
        <v>7.6172813367702034E-4</v>
      </c>
      <c r="W300" s="32">
        <f t="shared" si="356"/>
        <v>0.72642576166176986</v>
      </c>
      <c r="X300" s="31"/>
      <c r="Y300" s="5">
        <f t="shared" si="362"/>
        <v>0</v>
      </c>
      <c r="Z300" s="5">
        <f t="shared" si="351"/>
        <v>4.5529248783267056</v>
      </c>
      <c r="AA300" s="5">
        <f t="shared" si="357"/>
        <v>0</v>
      </c>
      <c r="AB300" s="5">
        <f t="shared" si="340"/>
        <v>4.3747466001980602</v>
      </c>
      <c r="AC300" s="32"/>
      <c r="AD300" s="5">
        <f t="shared" si="363"/>
        <v>10039.65741658258</v>
      </c>
      <c r="AE300" s="5">
        <f t="shared" si="342"/>
        <v>-100.3965741658258</v>
      </c>
      <c r="AF300" s="5">
        <f t="shared" si="360"/>
        <v>-1104.3861210113744</v>
      </c>
      <c r="AG300" s="5">
        <f t="shared" si="366"/>
        <v>-17359.093040648397</v>
      </c>
      <c r="AH300" s="5">
        <f t="shared" si="367"/>
        <v>-8524.2183192430166</v>
      </c>
      <c r="AI300" s="42">
        <f t="shared" si="361"/>
        <v>0</v>
      </c>
      <c r="AJ300" s="42">
        <f t="shared" si="364"/>
        <v>975.48813057164739</v>
      </c>
      <c r="AK300" s="42">
        <f t="shared" si="368"/>
        <v>-7548.7301886713694</v>
      </c>
    </row>
    <row r="301" spans="1:37" ht="15" x14ac:dyDescent="0.2">
      <c r="I301" s="2">
        <f t="shared" si="346"/>
        <v>16</v>
      </c>
      <c r="J301" s="11">
        <f t="shared" si="335"/>
        <v>13820.624138681265</v>
      </c>
      <c r="K301" s="11">
        <f t="shared" si="347"/>
        <v>138.20624138681265</v>
      </c>
      <c r="L301" s="24">
        <f t="shared" si="354"/>
        <v>1520.3014255510202</v>
      </c>
      <c r="M301" s="11">
        <f t="shared" si="333"/>
        <v>602229</v>
      </c>
      <c r="N301" s="78">
        <f t="shared" si="336"/>
        <v>0</v>
      </c>
      <c r="O301" s="35">
        <f t="shared" si="337"/>
        <v>0</v>
      </c>
      <c r="P301" s="35">
        <f t="shared" si="359"/>
        <v>6.0222899999999999</v>
      </c>
      <c r="Q301">
        <f t="shared" si="339"/>
        <v>80</v>
      </c>
      <c r="R301" s="45">
        <f>1000*VLOOKUP(Q301, '[1]Mortality (Interventions)'!$B$8:$AV$128, 31)</f>
        <v>42.985292438577822</v>
      </c>
      <c r="S301" s="46">
        <f>VLOOKUP(I301, '[1]Lapse Rates'!$A$4:$F$24, 3)</f>
        <v>8.9731130000000002E-4</v>
      </c>
      <c r="T301" s="33">
        <f t="shared" si="365"/>
        <v>0.72642576166176986</v>
      </c>
      <c r="U301" s="33">
        <f t="shared" si="355"/>
        <v>3.122562379994781E-2</v>
      </c>
      <c r="V301" s="39">
        <f t="shared" si="349"/>
        <v>6.5183004455021286E-4</v>
      </c>
      <c r="W301" s="32">
        <f t="shared" si="356"/>
        <v>0.69454830781727184</v>
      </c>
      <c r="X301" s="31"/>
      <c r="Y301" s="5">
        <f t="shared" si="362"/>
        <v>0</v>
      </c>
      <c r="Z301" s="5">
        <f t="shared" si="351"/>
        <v>4.3747466001980602</v>
      </c>
      <c r="AA301" s="5">
        <f t="shared" si="357"/>
        <v>0</v>
      </c>
      <c r="AB301" s="5">
        <f t="shared" si="340"/>
        <v>4.1827713286848782</v>
      </c>
      <c r="AC301" s="32"/>
      <c r="AD301" s="5">
        <f t="shared" si="363"/>
        <v>9599.0911084996133</v>
      </c>
      <c r="AE301" s="5">
        <f t="shared" si="342"/>
        <v>-95.990911084996128</v>
      </c>
      <c r="AF301" s="5">
        <f t="shared" si="360"/>
        <v>-1055.9227824886473</v>
      </c>
      <c r="AG301" s="5">
        <f t="shared" si="366"/>
        <v>-18804.976195418771</v>
      </c>
      <c r="AH301" s="5">
        <f t="shared" si="367"/>
        <v>-10357.798780492802</v>
      </c>
      <c r="AI301" s="42">
        <f t="shared" si="361"/>
        <v>0</v>
      </c>
      <c r="AJ301" s="42">
        <f t="shared" si="364"/>
        <v>932.68329200785342</v>
      </c>
      <c r="AK301" s="42">
        <f t="shared" si="368"/>
        <v>-9425.1154884849475</v>
      </c>
    </row>
    <row r="302" spans="1:37" ht="15" x14ac:dyDescent="0.2">
      <c r="I302" s="2">
        <f t="shared" si="346"/>
        <v>17</v>
      </c>
      <c r="J302" s="11">
        <f t="shared" si="335"/>
        <v>13820.624138681265</v>
      </c>
      <c r="K302" s="11">
        <f t="shared" si="347"/>
        <v>138.20624138681265</v>
      </c>
      <c r="L302" s="24">
        <f t="shared" si="354"/>
        <v>1520.3014255510202</v>
      </c>
      <c r="M302" s="11">
        <f t="shared" si="333"/>
        <v>602229</v>
      </c>
      <c r="N302" s="78">
        <f t="shared" si="336"/>
        <v>0</v>
      </c>
      <c r="O302" s="35">
        <f t="shared" si="337"/>
        <v>0</v>
      </c>
      <c r="P302" s="35">
        <f t="shared" si="359"/>
        <v>6.0222899999999999</v>
      </c>
      <c r="Q302">
        <f t="shared" si="339"/>
        <v>81</v>
      </c>
      <c r="R302" s="45">
        <f>1000*VLOOKUP(Q302, '[1]Mortality (Interventions)'!$B$8:$AV$128, 31)</f>
        <v>48.352439600960466</v>
      </c>
      <c r="S302" s="46">
        <f>VLOOKUP(I302, '[1]Lapse Rates'!$A$4:$F$24, 3)</f>
        <v>7.4594940000000001E-4</v>
      </c>
      <c r="T302" s="33">
        <f t="shared" si="365"/>
        <v>0.69454830781727184</v>
      </c>
      <c r="U302" s="33">
        <f t="shared" si="355"/>
        <v>3.3583105103683931E-2</v>
      </c>
      <c r="V302" s="39">
        <f t="shared" si="349"/>
        <v>5.1809789348730923E-4</v>
      </c>
      <c r="W302" s="32">
        <f t="shared" si="356"/>
        <v>0.66044710482010061</v>
      </c>
      <c r="X302" s="31"/>
      <c r="Y302" s="5">
        <f t="shared" si="362"/>
        <v>0</v>
      </c>
      <c r="Z302" s="5">
        <f t="shared" si="351"/>
        <v>4.1827713286848782</v>
      </c>
      <c r="AA302" s="5">
        <f t="shared" si="357"/>
        <v>0</v>
      </c>
      <c r="AB302" s="5">
        <f t="shared" si="340"/>
        <v>3.9774039948870437</v>
      </c>
      <c r="AC302" s="32"/>
      <c r="AD302" s="5">
        <f t="shared" si="363"/>
        <v>9127.7911991988385</v>
      </c>
      <c r="AE302" s="5">
        <f t="shared" si="342"/>
        <v>-91.277911991988375</v>
      </c>
      <c r="AF302" s="5">
        <f t="shared" si="360"/>
        <v>-1004.078674959043</v>
      </c>
      <c r="AG302" s="5">
        <f t="shared" si="366"/>
        <v>-20224.71980348647</v>
      </c>
      <c r="AH302" s="5">
        <f t="shared" si="367"/>
        <v>-12192.285191238665</v>
      </c>
      <c r="AI302" s="42">
        <f t="shared" si="361"/>
        <v>0</v>
      </c>
      <c r="AJ302" s="42">
        <f t="shared" si="364"/>
        <v>886.8922833423361</v>
      </c>
      <c r="AK302" s="42">
        <f t="shared" si="368"/>
        <v>-11305.392907896328</v>
      </c>
    </row>
    <row r="303" spans="1:37" ht="15" x14ac:dyDescent="0.2">
      <c r="I303" s="2">
        <f t="shared" si="346"/>
        <v>18</v>
      </c>
      <c r="J303" s="11">
        <f t="shared" si="335"/>
        <v>13820.624138681265</v>
      </c>
      <c r="K303" s="11">
        <f t="shared" si="347"/>
        <v>138.20624138681265</v>
      </c>
      <c r="L303" s="24">
        <f t="shared" si="354"/>
        <v>1520.3014255510202</v>
      </c>
      <c r="M303" s="11">
        <f t="shared" si="333"/>
        <v>602229</v>
      </c>
      <c r="N303" s="78">
        <f t="shared" si="336"/>
        <v>0</v>
      </c>
      <c r="O303" s="35">
        <f t="shared" si="337"/>
        <v>0</v>
      </c>
      <c r="P303" s="35">
        <f t="shared" si="359"/>
        <v>6.0222899999999999</v>
      </c>
      <c r="Q303">
        <f t="shared" si="339"/>
        <v>82</v>
      </c>
      <c r="R303" s="45">
        <f>1000*VLOOKUP(Q303, '[1]Mortality (Interventions)'!$B$8:$AV$128, 31)</f>
        <v>54.415776803447201</v>
      </c>
      <c r="S303" s="46">
        <f>VLOOKUP(I303, '[1]Lapse Rates'!$A$4:$F$24, 3)</f>
        <v>5.9837330000000002E-4</v>
      </c>
      <c r="T303" s="33">
        <f t="shared" si="365"/>
        <v>0.66044710482010061</v>
      </c>
      <c r="U303" s="33">
        <f t="shared" si="355"/>
        <v>3.5938742246373494E-2</v>
      </c>
      <c r="V303" s="39">
        <f t="shared" si="349"/>
        <v>3.9519391358664954E-4</v>
      </c>
      <c r="W303" s="32">
        <f t="shared" si="356"/>
        <v>0.62411316866014044</v>
      </c>
      <c r="X303" s="31"/>
      <c r="Y303" s="5">
        <f t="shared" si="362"/>
        <v>0</v>
      </c>
      <c r="Z303" s="5">
        <f t="shared" si="351"/>
        <v>3.9774039948870437</v>
      </c>
      <c r="AA303" s="5">
        <f t="shared" si="357"/>
        <v>0</v>
      </c>
      <c r="AB303" s="5">
        <f t="shared" si="340"/>
        <v>3.758590494490277</v>
      </c>
      <c r="AC303" s="32"/>
      <c r="AD303" s="5">
        <f t="shared" si="363"/>
        <v>8625.633524053188</v>
      </c>
      <c r="AE303" s="5">
        <f t="shared" si="342"/>
        <v>-86.256335240531882</v>
      </c>
      <c r="AF303" s="5">
        <f t="shared" si="360"/>
        <v>-948.84014001917581</v>
      </c>
      <c r="AG303" s="5">
        <f t="shared" si="366"/>
        <v>-21643.352804291262</v>
      </c>
      <c r="AH303" s="5">
        <f t="shared" si="367"/>
        <v>-14052.815755497782</v>
      </c>
      <c r="AI303" s="42">
        <f t="shared" si="361"/>
        <v>0</v>
      </c>
      <c r="AJ303" s="42">
        <f t="shared" si="364"/>
        <v>838.10308555442009</v>
      </c>
      <c r="AK303" s="42">
        <f t="shared" si="368"/>
        <v>-13214.712669943363</v>
      </c>
    </row>
    <row r="304" spans="1:37" ht="15" x14ac:dyDescent="0.2">
      <c r="I304" s="2">
        <f t="shared" si="346"/>
        <v>19</v>
      </c>
      <c r="J304" s="11">
        <f t="shared" si="335"/>
        <v>13820.624138681265</v>
      </c>
      <c r="K304" s="11">
        <f t="shared" si="347"/>
        <v>138.20624138681265</v>
      </c>
      <c r="L304" s="24">
        <f t="shared" si="354"/>
        <v>1520.3014255510202</v>
      </c>
      <c r="M304" s="11">
        <f t="shared" si="333"/>
        <v>602229</v>
      </c>
      <c r="N304" s="78">
        <f t="shared" si="336"/>
        <v>0</v>
      </c>
      <c r="O304" s="35">
        <f t="shared" si="337"/>
        <v>0</v>
      </c>
      <c r="P304" s="35">
        <f t="shared" si="359"/>
        <v>6.0222899999999999</v>
      </c>
      <c r="Q304">
        <f t="shared" si="339"/>
        <v>83</v>
      </c>
      <c r="R304" s="45">
        <f>1000*VLOOKUP(Q304, '[1]Mortality (Interventions)'!$B$8:$AV$128, 31)</f>
        <v>61.257457541880648</v>
      </c>
      <c r="S304" s="46">
        <f>VLOOKUP(I304, '[1]Lapse Rates'!$A$4:$F$24, 3)</f>
        <v>4.66450453E-2</v>
      </c>
      <c r="T304" s="33">
        <f t="shared" si="365"/>
        <v>0.62411316866014044</v>
      </c>
      <c r="U304" s="33">
        <f t="shared" si="355"/>
        <v>3.8231585930527147E-2</v>
      </c>
      <c r="V304" s="39">
        <f t="shared" si="349"/>
        <v>2.9111787024478791E-2</v>
      </c>
      <c r="W304" s="32">
        <f t="shared" si="356"/>
        <v>0.55676979570513452</v>
      </c>
      <c r="X304" s="31"/>
      <c r="Y304" s="5">
        <f t="shared" si="362"/>
        <v>0</v>
      </c>
      <c r="Z304" s="5">
        <f t="shared" si="351"/>
        <v>3.758590494490277</v>
      </c>
      <c r="AA304" s="5">
        <f t="shared" si="357"/>
        <v>0</v>
      </c>
      <c r="AB304" s="5">
        <f t="shared" si="340"/>
        <v>3.3530291729770747</v>
      </c>
      <c r="AC304" s="32"/>
      <c r="AD304" s="5">
        <f t="shared" si="363"/>
        <v>7694.9060782110191</v>
      </c>
      <c r="AE304" s="5">
        <f t="shared" si="342"/>
        <v>-76.94906078211018</v>
      </c>
      <c r="AF304" s="5">
        <f t="shared" si="360"/>
        <v>-846.45791411426626</v>
      </c>
      <c r="AG304" s="5">
        <f t="shared" si="366"/>
        <v>-23024.169763355432</v>
      </c>
      <c r="AH304" s="5">
        <f t="shared" si="367"/>
        <v>-16252.670660040789</v>
      </c>
      <c r="AI304" s="42">
        <f t="shared" si="361"/>
        <v>0</v>
      </c>
      <c r="AJ304" s="42">
        <f t="shared" si="364"/>
        <v>747.69030113728547</v>
      </c>
      <c r="AK304" s="42">
        <f t="shared" si="368"/>
        <v>-15504.980358903504</v>
      </c>
    </row>
    <row r="305" spans="1:39" ht="15" x14ac:dyDescent="0.2">
      <c r="I305" s="2">
        <f t="shared" si="346"/>
        <v>20</v>
      </c>
      <c r="J305" s="11">
        <f t="shared" si="335"/>
        <v>13820.624138681265</v>
      </c>
      <c r="K305" s="11">
        <f t="shared" si="347"/>
        <v>138.20624138681265</v>
      </c>
      <c r="L305" s="24">
        <f t="shared" si="354"/>
        <v>1520.3014255510202</v>
      </c>
      <c r="M305" s="11">
        <f t="shared" si="333"/>
        <v>602229</v>
      </c>
      <c r="N305" s="78">
        <f t="shared" si="336"/>
        <v>0</v>
      </c>
      <c r="O305" s="35">
        <f t="shared" si="337"/>
        <v>0</v>
      </c>
      <c r="P305" s="35">
        <f t="shared" si="359"/>
        <v>6.0222899999999999</v>
      </c>
      <c r="Q305">
        <f t="shared" si="339"/>
        <v>84</v>
      </c>
      <c r="R305" s="45">
        <f>1000*VLOOKUP(Q305, '[1]Mortality (Interventions)'!$B$8:$AV$128, 31)</f>
        <v>69.004753941848733</v>
      </c>
      <c r="S305" s="46">
        <f>VLOOKUP(I305, '[1]Lapse Rates'!$A$4:$F$24, 3)</f>
        <v>0</v>
      </c>
      <c r="T305" s="33">
        <f t="shared" si="365"/>
        <v>0.55676979570513452</v>
      </c>
      <c r="U305" s="33">
        <f t="shared" si="355"/>
        <v>3.8419762754886191E-2</v>
      </c>
      <c r="V305" s="39">
        <f t="shared" si="349"/>
        <v>0</v>
      </c>
      <c r="W305" s="32">
        <f t="shared" si="356"/>
        <v>0.51835003295024829</v>
      </c>
      <c r="X305" s="31"/>
      <c r="Y305" s="5">
        <f t="shared" si="362"/>
        <v>0</v>
      </c>
      <c r="Z305" s="5">
        <f t="shared" si="351"/>
        <v>3.3530291729770747</v>
      </c>
      <c r="AA305" s="5">
        <f t="shared" si="357"/>
        <v>0</v>
      </c>
      <c r="AB305" s="5">
        <f t="shared" si="340"/>
        <v>3.1216542199359507</v>
      </c>
      <c r="AC305" s="32"/>
      <c r="AD305" s="5">
        <f>$W305*J305</f>
        <v>7163.920977678431</v>
      </c>
      <c r="AE305" s="5">
        <f t="shared" si="342"/>
        <v>-71.639209776784298</v>
      </c>
      <c r="AF305" s="5">
        <f t="shared" si="360"/>
        <v>-788.04829402868074</v>
      </c>
      <c r="AG305" s="5">
        <f t="shared" si="366"/>
        <v>-23137.495304112355</v>
      </c>
      <c r="AH305" s="5">
        <f t="shared" si="367"/>
        <v>-16833.261830239389</v>
      </c>
      <c r="AI305" s="42">
        <f t="shared" si="361"/>
        <v>0</v>
      </c>
      <c r="AJ305" s="42">
        <f t="shared" si="364"/>
        <v>696.08177359302067</v>
      </c>
      <c r="AK305" s="42">
        <f t="shared" si="368"/>
        <v>-16137.180056646368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237990.52357925469</v>
      </c>
      <c r="AE308" s="21">
        <f t="shared" ref="AE308:AK308" si="369">SUM(AE285:AE305)</f>
        <v>-7633.3415566559806</v>
      </c>
      <c r="AF308" s="21">
        <f t="shared" si="369"/>
        <v>-25091.430204332741</v>
      </c>
      <c r="AG308" s="21">
        <f t="shared" si="369"/>
        <v>-253855.12758483607</v>
      </c>
      <c r="AH308" s="21">
        <f t="shared" si="369"/>
        <v>-48589.375766570105</v>
      </c>
      <c r="AI308" s="21">
        <f t="shared" si="369"/>
        <v>0</v>
      </c>
      <c r="AJ308" s="21">
        <f t="shared" si="369"/>
        <v>21794.42470475319</v>
      </c>
      <c r="AK308" s="21">
        <f t="shared" si="369"/>
        <v>-26794.951061816915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118314.17498926485</v>
      </c>
      <c r="AE310" s="21">
        <f t="shared" ref="AE310:AK310" si="370">AE285+NPV($D$6,AE286:AE305)</f>
        <v>-6448.782019253581</v>
      </c>
      <c r="AF310" s="21">
        <f t="shared" si="370"/>
        <v>-12060.994420158653</v>
      </c>
      <c r="AG310" s="21">
        <f t="shared" si="370"/>
        <v>-84168.985232518928</v>
      </c>
      <c r="AH310" s="21">
        <f t="shared" si="370"/>
        <v>15635.41331733366</v>
      </c>
      <c r="AI310" s="21">
        <f t="shared" si="370"/>
        <v>0</v>
      </c>
      <c r="AJ310" s="21">
        <f t="shared" si="370"/>
        <v>10165.075925965553</v>
      </c>
      <c r="AK310" s="21">
        <f t="shared" si="370"/>
        <v>25800.489243299209</v>
      </c>
    </row>
    <row r="312" spans="1:39" x14ac:dyDescent="0.15">
      <c r="AC312" s="22" t="str">
        <f>"Present Value at "&amp;TEXT($D$7,"0.00%")&amp;":"</f>
        <v>Present Value at 5.64%:</v>
      </c>
      <c r="AD312" s="21">
        <f>AD285+NPV($D$7,AD286:AD305)</f>
        <v>152837.76267935548</v>
      </c>
      <c r="AE312" s="21">
        <f t="shared" ref="AE312:AK312" si="371">AE285+NPV($D$7,AE286:AE305)</f>
        <v>-6789.1103608690264</v>
      </c>
      <c r="AF312" s="21">
        <f t="shared" si="371"/>
        <v>-15804.686873709066</v>
      </c>
      <c r="AG312" s="21">
        <f t="shared" si="371"/>
        <v>-128480.16677903298</v>
      </c>
      <c r="AH312" s="21">
        <f t="shared" si="371"/>
        <v>1763.7986657443935</v>
      </c>
      <c r="AI312" s="21">
        <f t="shared" si="371"/>
        <v>0</v>
      </c>
      <c r="AJ312" s="21">
        <f t="shared" si="371"/>
        <v>13519.978514109558</v>
      </c>
      <c r="AK312" s="21">
        <f t="shared" si="371"/>
        <v>15283.777179853951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12528.519503902769</v>
      </c>
    </row>
    <row r="315" spans="1:39" ht="15" x14ac:dyDescent="0.2">
      <c r="G315" s="58" t="s">
        <v>119</v>
      </c>
      <c r="H315" s="57"/>
      <c r="I315" s="57"/>
      <c r="J315" s="11">
        <f>H$314</f>
        <v>12528.519503902769</v>
      </c>
      <c r="K315" s="11">
        <f>J315*$C$10</f>
        <v>5011.4078015611085</v>
      </c>
      <c r="L315" s="24">
        <f>$C$324</f>
        <v>1938.1876619760451</v>
      </c>
      <c r="M315" s="11">
        <f t="shared" ref="M315:M335" si="372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73">O315*W315</f>
        <v>0</v>
      </c>
      <c r="AB315" s="5">
        <f>P315*W315</f>
        <v>6.0222899999999999</v>
      </c>
      <c r="AC315" s="32"/>
      <c r="AD315" s="5">
        <f>$W315*J315</f>
        <v>12528.519503902769</v>
      </c>
      <c r="AE315" s="5">
        <f>-$W315*K315</f>
        <v>-5011.4078015611085</v>
      </c>
      <c r="AF315" s="5">
        <f>-$W315*L315</f>
        <v>-1938.1876619760451</v>
      </c>
      <c r="AG315" s="5"/>
      <c r="AH315" s="5">
        <f>SUM(AD315:AG315)</f>
        <v>5578.9240403656158</v>
      </c>
      <c r="AI315" s="42">
        <f>Y315-AA315</f>
        <v>0</v>
      </c>
      <c r="AJ315" s="42"/>
      <c r="AK315" s="42">
        <f>SUM(AH315:AJ315)</f>
        <v>5578.9240403656158</v>
      </c>
      <c r="AL315" s="6" t="s">
        <v>39</v>
      </c>
      <c r="AM315" s="36">
        <f>AK342</f>
        <v>14061.963949012828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74">H$314</f>
        <v>12528.519503902769</v>
      </c>
      <c r="K316" s="11"/>
      <c r="L316" s="24"/>
      <c r="M316" s="11">
        <f t="shared" si="372"/>
        <v>602229</v>
      </c>
      <c r="N316" s="78">
        <f t="shared" ref="N316:N335" si="375">N284</f>
        <v>0</v>
      </c>
      <c r="O316" s="35">
        <f t="shared" ref="O316:O335" si="376">M316*N316/1000</f>
        <v>0</v>
      </c>
      <c r="P316" s="35">
        <f t="shared" ref="P316:P317" si="377">$H$14*M316/1000</f>
        <v>6.0222899999999999</v>
      </c>
      <c r="Q316">
        <f t="shared" ref="Q316:Q335" si="378">Q5</f>
        <v>65</v>
      </c>
      <c r="R316" s="45">
        <f>1000*VLOOKUP(Q316, '[1]Mortality (Interventions)'!$B$8:$AV$128, 34)</f>
        <v>6.8638162403458978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6.8638162403458977E-3</v>
      </c>
      <c r="V316" s="39">
        <f>MIN(S316*T316,T316-U316)</f>
        <v>3.4608985999999998E-3</v>
      </c>
      <c r="W316" s="32">
        <f>T316-SUM(U316:V316)</f>
        <v>0.98967528515965408</v>
      </c>
      <c r="X316" s="32"/>
      <c r="Y316" s="5">
        <f>AA315</f>
        <v>0</v>
      </c>
      <c r="Z316" s="5">
        <f>AB315</f>
        <v>6.0222899999999999</v>
      </c>
      <c r="AA316" s="5">
        <f t="shared" si="373"/>
        <v>0</v>
      </c>
      <c r="AB316" s="5">
        <f t="shared" ref="AB316:AB335" si="379">P316*W316</f>
        <v>5.9601115730641334</v>
      </c>
      <c r="AC316" s="32"/>
      <c r="AD316" s="5">
        <f t="shared" ref="AD316:AD318" si="380">$W316*J316</f>
        <v>12399.166112653262</v>
      </c>
      <c r="AE316" s="5">
        <f t="shared" ref="AE316:AE335" si="381">-$W316*K316</f>
        <v>0</v>
      </c>
      <c r="AF316" s="5">
        <f t="shared" ref="AF316:AF317" si="382">-$W316*L316</f>
        <v>0</v>
      </c>
      <c r="AG316" s="5">
        <f>-U316*M316</f>
        <v>-4133.5891906072693</v>
      </c>
      <c r="AH316" s="5">
        <f t="shared" ref="AH316:AH324" si="383">SUM(AD316:AG316)</f>
        <v>8265.5769220459915</v>
      </c>
      <c r="AI316" s="42">
        <f>-M316*$W315*(N316-N315)/1000</f>
        <v>0</v>
      </c>
      <c r="AJ316" s="42">
        <f>$D$6*SUM(Y316:Z316,AD316:AE316)</f>
        <v>1216.948982300285</v>
      </c>
      <c r="AK316" s="42">
        <f t="shared" ref="AK316" si="384">SUM(AH316:AJ316)</f>
        <v>9482.5259043462756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85">I316+1</f>
        <v>2</v>
      </c>
      <c r="J317" s="11">
        <f t="shared" si="374"/>
        <v>12528.519503902769</v>
      </c>
      <c r="K317" s="11">
        <f t="shared" ref="K317:K335" si="386">J317*$C$11</f>
        <v>125.2851950390277</v>
      </c>
      <c r="L317" s="24">
        <f>$C$325</f>
        <v>1562.3320768589617</v>
      </c>
      <c r="M317" s="11">
        <f t="shared" si="372"/>
        <v>602229</v>
      </c>
      <c r="N317" s="78">
        <f t="shared" si="375"/>
        <v>0</v>
      </c>
      <c r="O317" s="35">
        <f t="shared" si="376"/>
        <v>0</v>
      </c>
      <c r="P317" s="35">
        <f t="shared" si="377"/>
        <v>6.0222899999999999</v>
      </c>
      <c r="Q317">
        <f t="shared" si="378"/>
        <v>66</v>
      </c>
      <c r="R317" s="45">
        <f>1000*VLOOKUP(Q317, '[1]Mortality (Interventions)'!$B$8:$AV$128, 34)</f>
        <v>7.6057897292796</v>
      </c>
      <c r="S317" s="46">
        <f>VLOOKUP(I317, '[1]Lapse Rates'!$A$4:$F$24, 3)</f>
        <v>3.2267923000000001E-3</v>
      </c>
      <c r="T317" s="33">
        <f t="shared" ref="T317:T319" si="387">W316</f>
        <v>0.98967528515965408</v>
      </c>
      <c r="U317" s="33">
        <f>T317*R317/1000</f>
        <v>7.5272621191891567E-3</v>
      </c>
      <c r="V317" s="39">
        <f t="shared" ref="V317:V335" si="388">MIN(S317*T317,T317-U317)</f>
        <v>3.193476589653476E-3</v>
      </c>
      <c r="W317" s="32">
        <f>T317-SUM(U317:V317)</f>
        <v>0.97895454645081148</v>
      </c>
      <c r="X317" s="32"/>
      <c r="Y317" s="5">
        <f t="shared" ref="Y317:Y318" si="389">AA316</f>
        <v>0</v>
      </c>
      <c r="Z317" s="5">
        <f t="shared" ref="Z317:Z335" si="390">AB316</f>
        <v>5.9601115730641334</v>
      </c>
      <c r="AA317" s="5">
        <f>O317*W317</f>
        <v>0</v>
      </c>
      <c r="AB317" s="5">
        <f t="shared" si="379"/>
        <v>5.8955481755452572</v>
      </c>
      <c r="AC317" s="32"/>
      <c r="AD317" s="5">
        <f t="shared" si="380"/>
        <v>12264.85112864328</v>
      </c>
      <c r="AE317" s="5">
        <f t="shared" si="381"/>
        <v>-122.64851128643282</v>
      </c>
      <c r="AF317" s="5">
        <f t="shared" si="382"/>
        <v>-1529.4520897070192</v>
      </c>
      <c r="AG317" s="5">
        <f t="shared" ref="AG317:AG320" si="391">-U317*M317</f>
        <v>-4533.1355387771664</v>
      </c>
      <c r="AH317" s="5">
        <f t="shared" si="383"/>
        <v>6079.6149888726623</v>
      </c>
      <c r="AI317" s="42">
        <f>-M317*($W316*N317-$W315*N316)/1000</f>
        <v>0</v>
      </c>
      <c r="AJ317" s="42">
        <f t="shared" ref="AJ317:AJ318" si="392">$D$6*SUM(Y317:Z317,AD317:AE317)</f>
        <v>1191.7347637080245</v>
      </c>
      <c r="AK317" s="42">
        <f>SUM(AH317:AJ317)</f>
        <v>7271.349752580687</v>
      </c>
      <c r="AL317" s="48" t="s">
        <v>59</v>
      </c>
      <c r="AM317" s="54">
        <f>AK342/AD342</f>
        <v>0.10000000169125471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85"/>
        <v>3</v>
      </c>
      <c r="J318" s="11">
        <f t="shared" si="374"/>
        <v>12528.519503902769</v>
      </c>
      <c r="K318" s="11">
        <f t="shared" si="386"/>
        <v>125.2851950390277</v>
      </c>
      <c r="L318" s="24">
        <f t="shared" ref="L318:L335" si="393">$C$325</f>
        <v>1562.3320768589617</v>
      </c>
      <c r="M318" s="11">
        <f t="shared" si="372"/>
        <v>602229</v>
      </c>
      <c r="N318" s="78">
        <f t="shared" si="375"/>
        <v>0</v>
      </c>
      <c r="O318" s="35">
        <f t="shared" si="376"/>
        <v>0</v>
      </c>
      <c r="P318" s="35">
        <f>$H$14*M318/1000</f>
        <v>6.0222899999999999</v>
      </c>
      <c r="Q318">
        <f t="shared" si="378"/>
        <v>67</v>
      </c>
      <c r="R318" s="45">
        <f>1000*VLOOKUP(Q318, '[1]Mortality (Interventions)'!$B$8:$AV$128, 34)</f>
        <v>8.4068218025873964</v>
      </c>
      <c r="S318" s="46">
        <f>VLOOKUP(I318, '[1]Lapse Rates'!$A$4:$F$24, 3)</f>
        <v>2.9657235000000001E-3</v>
      </c>
      <c r="T318" s="33">
        <f t="shared" si="387"/>
        <v>0.97895454645081148</v>
      </c>
      <c r="U318" s="33">
        <f t="shared" ref="U318:U335" si="394">T318*R318/1000</f>
        <v>8.2298964248447379E-3</v>
      </c>
      <c r="V318" s="39">
        <f t="shared" si="388"/>
        <v>2.9033085038410135E-3</v>
      </c>
      <c r="W318" s="32">
        <f t="shared" ref="W318:W335" si="395">T318-SUM(U318:V318)</f>
        <v>0.96782134152212573</v>
      </c>
      <c r="X318" s="32"/>
      <c r="Y318" s="5">
        <f t="shared" si="389"/>
        <v>0</v>
      </c>
      <c r="Z318" s="5">
        <f t="shared" si="390"/>
        <v>5.8955481755452572</v>
      </c>
      <c r="AA318" s="5">
        <f t="shared" ref="AA318:AA335" si="396">O318*W318</f>
        <v>0</v>
      </c>
      <c r="AB318" s="5">
        <f t="shared" si="379"/>
        <v>5.8285007868352823</v>
      </c>
      <c r="AC318" s="32"/>
      <c r="AD318" s="5">
        <f t="shared" si="380"/>
        <v>12125.368553553295</v>
      </c>
      <c r="AE318" s="5">
        <f t="shared" si="381"/>
        <v>-121.25368553553295</v>
      </c>
      <c r="AF318" s="5">
        <f>-$W318*L318</f>
        <v>-1512.0583265286891</v>
      </c>
      <c r="AG318" s="5">
        <f t="shared" si="391"/>
        <v>-4956.2822940378219</v>
      </c>
      <c r="AH318" s="5">
        <f t="shared" si="383"/>
        <v>5535.7742474512497</v>
      </c>
      <c r="AI318" s="42">
        <f>-M318*($W317*N318-$W316*N317)/1000</f>
        <v>0</v>
      </c>
      <c r="AJ318" s="42">
        <f t="shared" si="392"/>
        <v>1178.1820218285634</v>
      </c>
      <c r="AK318" s="42">
        <f t="shared" ref="AK318:AK325" si="397">SUM(AH318:AJ318)</f>
        <v>6713.9562692798136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85"/>
        <v>4</v>
      </c>
      <c r="J319" s="11">
        <f t="shared" si="374"/>
        <v>12528.519503902769</v>
      </c>
      <c r="K319" s="11">
        <f t="shared" si="386"/>
        <v>125.2851950390277</v>
      </c>
      <c r="L319" s="24">
        <f t="shared" si="393"/>
        <v>1562.3320768589617</v>
      </c>
      <c r="M319" s="11">
        <f t="shared" si="372"/>
        <v>602229</v>
      </c>
      <c r="N319" s="78">
        <f t="shared" si="375"/>
        <v>0</v>
      </c>
      <c r="O319" s="35">
        <f t="shared" si="376"/>
        <v>0</v>
      </c>
      <c r="P319" s="35">
        <f t="shared" ref="P319:P335" si="398">$H$14*M319/1000</f>
        <v>6.0222899999999999</v>
      </c>
      <c r="Q319">
        <f t="shared" si="378"/>
        <v>68</v>
      </c>
      <c r="R319" s="45">
        <f>1000*VLOOKUP(Q319, '[1]Mortality (Interventions)'!$B$8:$AV$128, 34)</f>
        <v>9.2683697440161641</v>
      </c>
      <c r="S319" s="46">
        <f>VLOOKUP(I319, '[1]Lapse Rates'!$A$4:$F$24, 3)</f>
        <v>2.7812204999999998E-3</v>
      </c>
      <c r="T319" s="33">
        <f t="shared" si="387"/>
        <v>0.96782134152212573</v>
      </c>
      <c r="U319" s="33">
        <f t="shared" si="394"/>
        <v>8.970126039376804E-3</v>
      </c>
      <c r="V319" s="39">
        <f t="shared" si="388"/>
        <v>2.691724555378837E-3</v>
      </c>
      <c r="W319" s="32">
        <f t="shared" si="395"/>
        <v>0.95615949092737007</v>
      </c>
      <c r="X319" s="32"/>
      <c r="Y319" s="5">
        <f>AA318</f>
        <v>0</v>
      </c>
      <c r="Z319" s="5">
        <f t="shared" si="390"/>
        <v>5.8285007868352823</v>
      </c>
      <c r="AA319" s="5">
        <f t="shared" si="396"/>
        <v>0</v>
      </c>
      <c r="AB319" s="5">
        <f t="shared" si="379"/>
        <v>5.7582697406169912</v>
      </c>
      <c r="AC319" s="32"/>
      <c r="AD319" s="5">
        <f>$W319*J319</f>
        <v>11979.2628309253</v>
      </c>
      <c r="AE319" s="5">
        <f t="shared" si="381"/>
        <v>-119.79262830925299</v>
      </c>
      <c r="AF319" s="5">
        <f t="shared" ref="AF319:AF335" si="399">-$W319*L319</f>
        <v>-1493.8386432689656</v>
      </c>
      <c r="AG319" s="5">
        <f t="shared" si="391"/>
        <v>-5402.0700345678533</v>
      </c>
      <c r="AH319" s="5">
        <f t="shared" si="383"/>
        <v>4963.5615247792275</v>
      </c>
      <c r="AI319" s="42">
        <f t="shared" ref="AI319:AI335" si="400">-M319*($W318*N319-$W317*N318)/1000</f>
        <v>0</v>
      </c>
      <c r="AJ319" s="42">
        <f>$D$6*SUM(Y319:Z319,AD319:AE319)</f>
        <v>1163.9858028038227</v>
      </c>
      <c r="AK319" s="42">
        <f t="shared" si="397"/>
        <v>6127.54732758305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85"/>
        <v>5</v>
      </c>
      <c r="J320" s="11">
        <f t="shared" si="374"/>
        <v>12528.519503902769</v>
      </c>
      <c r="K320" s="11">
        <f t="shared" si="386"/>
        <v>125.2851950390277</v>
      </c>
      <c r="L320" s="24">
        <f t="shared" si="393"/>
        <v>1562.3320768589617</v>
      </c>
      <c r="M320" s="11">
        <f t="shared" si="372"/>
        <v>602229</v>
      </c>
      <c r="N320" s="78">
        <f t="shared" si="375"/>
        <v>0</v>
      </c>
      <c r="O320" s="35">
        <f t="shared" si="376"/>
        <v>0</v>
      </c>
      <c r="P320" s="35">
        <f t="shared" si="398"/>
        <v>6.0222899999999999</v>
      </c>
      <c r="Q320">
        <f t="shared" si="378"/>
        <v>69</v>
      </c>
      <c r="R320" s="45">
        <f>1000*VLOOKUP(Q320, '[1]Mortality (Interventions)'!$B$8:$AV$128, 34)</f>
        <v>10.243860248624419</v>
      </c>
      <c r="S320" s="46">
        <f>VLOOKUP(I320, '[1]Lapse Rates'!$A$4:$F$24, 3)</f>
        <v>2.4845683E-3</v>
      </c>
      <c r="T320" s="33">
        <f>W319</f>
        <v>0.95615949092737007</v>
      </c>
      <c r="U320" s="33">
        <f t="shared" si="394"/>
        <v>9.7947642004558456E-3</v>
      </c>
      <c r="V320" s="39">
        <f t="shared" si="388"/>
        <v>2.3756435609022814E-3</v>
      </c>
      <c r="W320" s="32">
        <f t="shared" si="395"/>
        <v>0.94398908316601193</v>
      </c>
      <c r="X320" s="32"/>
      <c r="Y320" s="5">
        <f t="shared" ref="Y320:Y335" si="401">AA319</f>
        <v>0</v>
      </c>
      <c r="Z320" s="5">
        <f t="shared" si="390"/>
        <v>5.7582697406169912</v>
      </c>
      <c r="AA320" s="5">
        <f t="shared" si="396"/>
        <v>0</v>
      </c>
      <c r="AB320" s="5">
        <f t="shared" si="379"/>
        <v>5.6849760156598421</v>
      </c>
      <c r="AC320" s="32"/>
      <c r="AD320" s="5">
        <f t="shared" ref="AD320:AD334" si="402">$W320*J320</f>
        <v>11826.785639916674</v>
      </c>
      <c r="AE320" s="5">
        <f t="shared" si="381"/>
        <v>-118.26785639916675</v>
      </c>
      <c r="AF320" s="5">
        <f t="shared" si="399"/>
        <v>-1474.8244248349426</v>
      </c>
      <c r="AG320" s="5">
        <f t="shared" si="391"/>
        <v>-5898.691049676323</v>
      </c>
      <c r="AH320" s="5">
        <f t="shared" si="383"/>
        <v>4335.0023090062423</v>
      </c>
      <c r="AI320" s="42">
        <f t="shared" si="400"/>
        <v>0</v>
      </c>
      <c r="AJ320" s="42">
        <f t="shared" ref="AJ320:AJ335" si="403">$D$6*SUM(Y320:Z320,AD320:AE320)</f>
        <v>1149.1704808246222</v>
      </c>
      <c r="AK320" s="42">
        <f t="shared" si="397"/>
        <v>5484.1727898308645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85"/>
        <v>6</v>
      </c>
      <c r="J321" s="11">
        <f t="shared" si="374"/>
        <v>12528.519503902769</v>
      </c>
      <c r="K321" s="11">
        <f t="shared" si="386"/>
        <v>125.2851950390277</v>
      </c>
      <c r="L321" s="24">
        <f t="shared" si="393"/>
        <v>1562.3320768589617</v>
      </c>
      <c r="M321" s="11">
        <f t="shared" si="372"/>
        <v>602229</v>
      </c>
      <c r="N321" s="78">
        <f t="shared" si="375"/>
        <v>0</v>
      </c>
      <c r="O321" s="35">
        <f t="shared" si="376"/>
        <v>0</v>
      </c>
      <c r="P321" s="35">
        <f t="shared" si="398"/>
        <v>6.0222899999999999</v>
      </c>
      <c r="Q321">
        <f t="shared" si="378"/>
        <v>70</v>
      </c>
      <c r="R321" s="45">
        <f>1000*VLOOKUP(Q321, '[1]Mortality (Interventions)'!$B$8:$AV$128, 34)</f>
        <v>11.471011220189194</v>
      </c>
      <c r="S321" s="46">
        <f>VLOOKUP(I321, '[1]Lapse Rates'!$A$4:$F$24, 3)</f>
        <v>2.4510465999999999E-3</v>
      </c>
      <c r="T321" s="33">
        <f t="shared" ref="T321:T335" si="404">W320</f>
        <v>0.94398908316601193</v>
      </c>
      <c r="U321" s="33">
        <f t="shared" si="394"/>
        <v>1.0828509364733433E-2</v>
      </c>
      <c r="V321" s="39">
        <f t="shared" si="388"/>
        <v>2.3137612327311708E-3</v>
      </c>
      <c r="W321" s="32">
        <f t="shared" si="395"/>
        <v>0.93084681256854729</v>
      </c>
      <c r="X321" s="32"/>
      <c r="Y321" s="5">
        <f t="shared" si="401"/>
        <v>0</v>
      </c>
      <c r="Z321" s="5">
        <f t="shared" si="390"/>
        <v>5.6849760156598421</v>
      </c>
      <c r="AA321" s="5">
        <f t="shared" si="396"/>
        <v>0</v>
      </c>
      <c r="AB321" s="5">
        <f t="shared" si="379"/>
        <v>5.6058294508634363</v>
      </c>
      <c r="AC321" s="32"/>
      <c r="AD321" s="5">
        <f t="shared" si="402"/>
        <v>11662.132446410771</v>
      </c>
      <c r="AE321" s="5">
        <f t="shared" si="381"/>
        <v>-116.6213244641077</v>
      </c>
      <c r="AF321" s="5">
        <f t="shared" si="399"/>
        <v>-1454.2918339177631</v>
      </c>
      <c r="AG321" s="5">
        <f>-U321*M321</f>
        <v>-6521.2423662140509</v>
      </c>
      <c r="AH321" s="5">
        <f t="shared" si="383"/>
        <v>3569.9769218148494</v>
      </c>
      <c r="AI321" s="42">
        <f t="shared" si="400"/>
        <v>0</v>
      </c>
      <c r="AJ321" s="42">
        <f t="shared" si="403"/>
        <v>1133.1723372101039</v>
      </c>
      <c r="AK321" s="42">
        <f t="shared" si="397"/>
        <v>4703.1492590249536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85"/>
        <v>7</v>
      </c>
      <c r="J322" s="11">
        <f t="shared" si="374"/>
        <v>12528.519503902769</v>
      </c>
      <c r="K322" s="11">
        <f t="shared" si="386"/>
        <v>125.2851950390277</v>
      </c>
      <c r="L322" s="24">
        <f t="shared" si="393"/>
        <v>1562.3320768589617</v>
      </c>
      <c r="M322" s="11">
        <f t="shared" si="372"/>
        <v>602229</v>
      </c>
      <c r="N322" s="78">
        <f t="shared" si="375"/>
        <v>0</v>
      </c>
      <c r="O322" s="35">
        <f t="shared" si="376"/>
        <v>0</v>
      </c>
      <c r="P322" s="35">
        <f t="shared" si="398"/>
        <v>6.0222899999999999</v>
      </c>
      <c r="Q322">
        <f t="shared" si="378"/>
        <v>71</v>
      </c>
      <c r="R322" s="45">
        <f>1000*VLOOKUP(Q322, '[1]Mortality (Interventions)'!$B$8:$AV$128, 34)</f>
        <v>12.758156762663706</v>
      </c>
      <c r="S322" s="46">
        <f>VLOOKUP(I322, '[1]Lapse Rates'!$A$4:$F$24, 3)</f>
        <v>2.2232648999999998E-3</v>
      </c>
      <c r="T322" s="33">
        <f t="shared" si="404"/>
        <v>0.93084681256854729</v>
      </c>
      <c r="U322" s="33">
        <f t="shared" si="394"/>
        <v>1.1875889556775366E-2</v>
      </c>
      <c r="V322" s="39">
        <f t="shared" si="388"/>
        <v>2.0695190456605297E-3</v>
      </c>
      <c r="W322" s="32">
        <f t="shared" si="395"/>
        <v>0.91690140396611142</v>
      </c>
      <c r="X322" s="32"/>
      <c r="Y322" s="5">
        <f t="shared" si="401"/>
        <v>0</v>
      </c>
      <c r="Z322" s="5">
        <f t="shared" si="390"/>
        <v>5.6058294508634363</v>
      </c>
      <c r="AA322" s="5">
        <f t="shared" si="396"/>
        <v>0</v>
      </c>
      <c r="AB322" s="5">
        <f t="shared" si="379"/>
        <v>5.5218461560910734</v>
      </c>
      <c r="AC322" s="32"/>
      <c r="AD322" s="5">
        <f t="shared" si="402"/>
        <v>11487.417122745259</v>
      </c>
      <c r="AE322" s="5">
        <f t="shared" si="381"/>
        <v>-114.87417122745259</v>
      </c>
      <c r="AF322" s="5">
        <f t="shared" si="399"/>
        <v>-1432.5044747332727</v>
      </c>
      <c r="AG322" s="5">
        <f t="shared" ref="AG322:AG335" si="405">-U322*M322</f>
        <v>-7152.0050918872721</v>
      </c>
      <c r="AH322" s="5">
        <f t="shared" si="383"/>
        <v>2788.0333848972614</v>
      </c>
      <c r="AI322" s="42">
        <f t="shared" si="400"/>
        <v>0</v>
      </c>
      <c r="AJ322" s="42">
        <f t="shared" si="403"/>
        <v>1116.1963954130265</v>
      </c>
      <c r="AK322" s="42">
        <f t="shared" si="397"/>
        <v>3904.2297803102879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85"/>
        <v>8</v>
      </c>
      <c r="J323" s="11">
        <f t="shared" si="374"/>
        <v>12528.519503902769</v>
      </c>
      <c r="K323" s="11">
        <f t="shared" si="386"/>
        <v>125.2851950390277</v>
      </c>
      <c r="L323" s="24">
        <f t="shared" si="393"/>
        <v>1562.3320768589617</v>
      </c>
      <c r="M323" s="11">
        <f t="shared" si="372"/>
        <v>602229</v>
      </c>
      <c r="N323" s="78">
        <f t="shared" si="375"/>
        <v>0</v>
      </c>
      <c r="O323" s="35">
        <f t="shared" si="376"/>
        <v>0</v>
      </c>
      <c r="P323" s="35">
        <f t="shared" si="398"/>
        <v>6.0222899999999999</v>
      </c>
      <c r="Q323">
        <f t="shared" si="378"/>
        <v>72</v>
      </c>
      <c r="R323" s="45">
        <f>1000*VLOOKUP(Q323, '[1]Mortality (Interventions)'!$B$8:$AV$128, 34)</f>
        <v>14.249776908331004</v>
      </c>
      <c r="S323" s="46">
        <f>VLOOKUP(I323, '[1]Lapse Rates'!$A$4:$F$24, 3)</f>
        <v>2.1873403E-3</v>
      </c>
      <c r="T323" s="33">
        <f t="shared" si="404"/>
        <v>0.91690140396611142</v>
      </c>
      <c r="U323" s="33">
        <f t="shared" si="394"/>
        <v>1.3065640453452572E-2</v>
      </c>
      <c r="V323" s="39">
        <f t="shared" si="388"/>
        <v>2.0055753920216555E-3</v>
      </c>
      <c r="W323" s="32">
        <f t="shared" si="395"/>
        <v>0.9018301881206372</v>
      </c>
      <c r="X323" s="32"/>
      <c r="Y323" s="5">
        <f t="shared" si="401"/>
        <v>0</v>
      </c>
      <c r="Z323" s="5">
        <f t="shared" si="390"/>
        <v>5.5218461560910734</v>
      </c>
      <c r="AA323" s="5">
        <f t="shared" si="396"/>
        <v>0</v>
      </c>
      <c r="AB323" s="5">
        <f t="shared" si="379"/>
        <v>5.4310829236170317</v>
      </c>
      <c r="AC323" s="32"/>
      <c r="AD323" s="5">
        <f t="shared" si="402"/>
        <v>11298.597101077707</v>
      </c>
      <c r="AE323" s="5">
        <f t="shared" si="381"/>
        <v>-112.98597101077708</v>
      </c>
      <c r="AF323" s="5">
        <f t="shared" si="399"/>
        <v>-1408.9582307806234</v>
      </c>
      <c r="AG323" s="5">
        <f t="shared" si="405"/>
        <v>-7868.5075846422887</v>
      </c>
      <c r="AH323" s="5">
        <f t="shared" si="383"/>
        <v>1908.1453146440172</v>
      </c>
      <c r="AI323" s="42">
        <f t="shared" si="400"/>
        <v>0</v>
      </c>
      <c r="AJ323" s="42">
        <f t="shared" si="403"/>
        <v>1097.8501449674784</v>
      </c>
      <c r="AK323" s="42">
        <f t="shared" si="397"/>
        <v>3005.9954596114958</v>
      </c>
    </row>
    <row r="324" spans="1:37" ht="15" x14ac:dyDescent="0.2">
      <c r="A324" s="12"/>
      <c r="B324" s="13">
        <v>1</v>
      </c>
      <c r="C324" s="10">
        <f>$H$314*0.14+$B$327</f>
        <v>1938.1876619760451</v>
      </c>
      <c r="D324" s="1"/>
      <c r="E324" s="81" t="s">
        <v>51</v>
      </c>
      <c r="F324" s="13"/>
      <c r="G324" s="8"/>
      <c r="I324" s="2">
        <f t="shared" si="385"/>
        <v>9</v>
      </c>
      <c r="J324" s="11">
        <f t="shared" si="374"/>
        <v>12528.519503902769</v>
      </c>
      <c r="K324" s="11">
        <f t="shared" si="386"/>
        <v>125.2851950390277</v>
      </c>
      <c r="L324" s="24">
        <f t="shared" si="393"/>
        <v>1562.3320768589617</v>
      </c>
      <c r="M324" s="11">
        <f t="shared" si="372"/>
        <v>602229</v>
      </c>
      <c r="N324" s="78">
        <f t="shared" si="375"/>
        <v>0</v>
      </c>
      <c r="O324" s="35">
        <f t="shared" si="376"/>
        <v>0</v>
      </c>
      <c r="P324" s="35">
        <f t="shared" si="398"/>
        <v>6.0222899999999999</v>
      </c>
      <c r="Q324">
        <f t="shared" si="378"/>
        <v>73</v>
      </c>
      <c r="R324" s="45">
        <f>1000*VLOOKUP(Q324, '[1]Mortality (Interventions)'!$B$8:$AV$128, 34)</f>
        <v>15.979726554992784</v>
      </c>
      <c r="S324" s="46">
        <f>VLOOKUP(I324, '[1]Lapse Rates'!$A$4:$F$24, 3)</f>
        <v>1.9768835000000002E-3</v>
      </c>
      <c r="T324" s="33">
        <f t="shared" si="404"/>
        <v>0.9018301881206372</v>
      </c>
      <c r="U324" s="33">
        <f t="shared" si="394"/>
        <v>1.4410999805205483E-2</v>
      </c>
      <c r="V324" s="39">
        <f t="shared" si="388"/>
        <v>1.7828132186975838E-3</v>
      </c>
      <c r="W324" s="32">
        <f t="shared" si="395"/>
        <v>0.8856363750967341</v>
      </c>
      <c r="X324" s="32"/>
      <c r="Y324" s="5">
        <f t="shared" si="401"/>
        <v>0</v>
      </c>
      <c r="Z324" s="5">
        <f t="shared" si="390"/>
        <v>5.4310829236170317</v>
      </c>
      <c r="AA324" s="5">
        <f t="shared" si="396"/>
        <v>0</v>
      </c>
      <c r="AB324" s="5">
        <f t="shared" si="379"/>
        <v>5.3335590853813111</v>
      </c>
      <c r="AC324" s="32"/>
      <c r="AD324" s="5">
        <f t="shared" si="402"/>
        <v>11095.712598765182</v>
      </c>
      <c r="AE324" s="5">
        <f t="shared" si="381"/>
        <v>-110.95712598765182</v>
      </c>
      <c r="AF324" s="5">
        <f t="shared" si="399"/>
        <v>-1383.6581172467231</v>
      </c>
      <c r="AG324" s="5">
        <f t="shared" si="405"/>
        <v>-8678.7220016890933</v>
      </c>
      <c r="AH324" s="5">
        <f t="shared" si="383"/>
        <v>922.37535384171315</v>
      </c>
      <c r="AI324" s="42">
        <f t="shared" si="400"/>
        <v>0</v>
      </c>
      <c r="AJ324" s="42">
        <f t="shared" si="403"/>
        <v>1078.1373011142825</v>
      </c>
      <c r="AK324" s="42">
        <f t="shared" si="397"/>
        <v>2000.5126549559957</v>
      </c>
    </row>
    <row r="325" spans="1:37" ht="15" x14ac:dyDescent="0.2">
      <c r="A325" s="12"/>
      <c r="B325" s="70" t="s">
        <v>49</v>
      </c>
      <c r="C325" s="10">
        <f>$H$314*0.11+$B$327</f>
        <v>1562.3320768589617</v>
      </c>
      <c r="D325" s="1"/>
      <c r="E325" s="1"/>
      <c r="F325" s="1"/>
      <c r="I325" s="2">
        <f t="shared" si="385"/>
        <v>10</v>
      </c>
      <c r="J325" s="11">
        <f t="shared" si="374"/>
        <v>12528.519503902769</v>
      </c>
      <c r="K325" s="11">
        <f t="shared" si="386"/>
        <v>125.2851950390277</v>
      </c>
      <c r="L325" s="24">
        <f t="shared" si="393"/>
        <v>1562.3320768589617</v>
      </c>
      <c r="M325" s="11">
        <f t="shared" si="372"/>
        <v>602229</v>
      </c>
      <c r="N325" s="78">
        <f t="shared" si="375"/>
        <v>0</v>
      </c>
      <c r="O325" s="35">
        <f t="shared" si="376"/>
        <v>0</v>
      </c>
      <c r="P325" s="35">
        <f t="shared" si="398"/>
        <v>6.0222899999999999</v>
      </c>
      <c r="Q325">
        <f t="shared" si="378"/>
        <v>74</v>
      </c>
      <c r="R325" s="45">
        <f>1000*VLOOKUP(Q325, '[1]Mortality (Interventions)'!$B$8:$AV$128, 34)</f>
        <v>18.047401113859408</v>
      </c>
      <c r="S325" s="46">
        <f>VLOOKUP(I325, '[1]Lapse Rates'!$A$4:$F$24, 3)</f>
        <v>1.6914747999999999E-3</v>
      </c>
      <c r="T325" s="33">
        <f t="shared" si="404"/>
        <v>0.8856363750967341</v>
      </c>
      <c r="U325" s="33">
        <f t="shared" si="394"/>
        <v>1.5983434902395205E-2</v>
      </c>
      <c r="V325" s="39">
        <f t="shared" si="388"/>
        <v>1.4980316104394732E-3</v>
      </c>
      <c r="W325" s="32">
        <f t="shared" si="395"/>
        <v>0.86815490858389943</v>
      </c>
      <c r="X325" s="32"/>
      <c r="Y325" s="5">
        <f t="shared" si="401"/>
        <v>0</v>
      </c>
      <c r="Z325" s="5">
        <f t="shared" si="390"/>
        <v>5.3335590853813111</v>
      </c>
      <c r="AA325" s="5">
        <f t="shared" si="396"/>
        <v>0</v>
      </c>
      <c r="AB325" s="5">
        <f t="shared" si="379"/>
        <v>5.2282806244157314</v>
      </c>
      <c r="AC325" s="32"/>
      <c r="AD325" s="5">
        <f t="shared" si="402"/>
        <v>10876.695704602309</v>
      </c>
      <c r="AE325" s="5">
        <f t="shared" si="381"/>
        <v>-108.76695704602311</v>
      </c>
      <c r="AF325" s="5">
        <f t="shared" si="399"/>
        <v>-1356.3462613631857</v>
      </c>
      <c r="AG325" s="5">
        <f t="shared" si="405"/>
        <v>-9625.6880178345618</v>
      </c>
      <c r="AH325" s="5">
        <f>SUM(AD325:AG325)</f>
        <v>-214.10553164146222</v>
      </c>
      <c r="AI325" s="42">
        <f t="shared" si="400"/>
        <v>0</v>
      </c>
      <c r="AJ325" s="42">
        <f t="shared" si="403"/>
        <v>1056.8570322815476</v>
      </c>
      <c r="AK325" s="42">
        <f t="shared" si="397"/>
        <v>842.7515006400854</v>
      </c>
    </row>
    <row r="326" spans="1:37" ht="15" x14ac:dyDescent="0.2">
      <c r="D326" s="1"/>
      <c r="E326" s="1"/>
      <c r="F326" s="1"/>
      <c r="I326" s="2">
        <f t="shared" si="385"/>
        <v>11</v>
      </c>
      <c r="J326" s="11">
        <f t="shared" si="374"/>
        <v>12528.519503902769</v>
      </c>
      <c r="K326" s="11">
        <f t="shared" si="386"/>
        <v>125.2851950390277</v>
      </c>
      <c r="L326" s="24">
        <f t="shared" si="393"/>
        <v>1562.3320768589617</v>
      </c>
      <c r="M326" s="11">
        <f t="shared" si="372"/>
        <v>602229</v>
      </c>
      <c r="N326" s="78">
        <f t="shared" si="375"/>
        <v>0</v>
      </c>
      <c r="O326" s="35">
        <f t="shared" si="376"/>
        <v>0</v>
      </c>
      <c r="P326" s="35">
        <f t="shared" si="398"/>
        <v>6.0222899999999999</v>
      </c>
      <c r="Q326">
        <f t="shared" si="378"/>
        <v>75</v>
      </c>
      <c r="R326" s="45">
        <f>1000*VLOOKUP(Q326, '[1]Mortality (Interventions)'!$B$8:$AV$128, 34)</f>
        <v>20.447170111239803</v>
      </c>
      <c r="S326" s="46">
        <f>VLOOKUP(I326, '[1]Lapse Rates'!$A$4:$F$24, 3)</f>
        <v>1.5867464999999999E-3</v>
      </c>
      <c r="T326" s="33">
        <f t="shared" si="404"/>
        <v>0.86815490858389943</v>
      </c>
      <c r="U326" s="33">
        <f t="shared" si="394"/>
        <v>1.7751311098722831E-2</v>
      </c>
      <c r="V326" s="39">
        <f t="shared" si="388"/>
        <v>1.3775417626533224E-3</v>
      </c>
      <c r="W326" s="32">
        <f t="shared" si="395"/>
        <v>0.84902605572252332</v>
      </c>
      <c r="X326" s="31"/>
      <c r="Y326" s="5">
        <f t="shared" si="401"/>
        <v>0</v>
      </c>
      <c r="Z326" s="5">
        <f t="shared" si="390"/>
        <v>5.2282806244157314</v>
      </c>
      <c r="AA326" s="5">
        <f t="shared" si="396"/>
        <v>0</v>
      </c>
      <c r="AB326" s="5">
        <f t="shared" si="379"/>
        <v>5.113081125117195</v>
      </c>
      <c r="AC326" s="32"/>
      <c r="AD326" s="5">
        <f t="shared" si="402"/>
        <v>10637.039498441272</v>
      </c>
      <c r="AE326" s="5">
        <f t="shared" si="381"/>
        <v>-106.37039498441273</v>
      </c>
      <c r="AF326" s="5">
        <f t="shared" si="399"/>
        <v>-1326.4606409443425</v>
      </c>
      <c r="AG326" s="5">
        <f t="shared" si="405"/>
        <v>-10690.354331672752</v>
      </c>
      <c r="AH326" s="5">
        <f t="shared" ref="AH326:AH335" si="406">SUM(AD326:AG326)</f>
        <v>-1486.1458691602347</v>
      </c>
      <c r="AI326" s="42">
        <f t="shared" si="400"/>
        <v>0</v>
      </c>
      <c r="AJ326" s="42">
        <f t="shared" si="403"/>
        <v>1033.5715333783733</v>
      </c>
      <c r="AK326" s="42">
        <f t="shared" ref="AK326:AK335" si="407">SUM(AH326:AJ326)</f>
        <v>-452.57433578186146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85"/>
        <v>12</v>
      </c>
      <c r="J327" s="11">
        <f t="shared" si="374"/>
        <v>12528.519503902769</v>
      </c>
      <c r="K327" s="11">
        <f t="shared" si="386"/>
        <v>125.2851950390277</v>
      </c>
      <c r="L327" s="24">
        <f t="shared" si="393"/>
        <v>1562.3320768589617</v>
      </c>
      <c r="M327" s="11">
        <f t="shared" si="372"/>
        <v>602229</v>
      </c>
      <c r="N327" s="78">
        <f t="shared" si="375"/>
        <v>0</v>
      </c>
      <c r="O327" s="35">
        <f t="shared" si="376"/>
        <v>0</v>
      </c>
      <c r="P327" s="35">
        <f t="shared" si="398"/>
        <v>6.0222899999999999</v>
      </c>
      <c r="Q327">
        <f t="shared" si="378"/>
        <v>76</v>
      </c>
      <c r="R327" s="45">
        <f>1000*VLOOKUP(Q327, '[1]Mortality (Interventions)'!$B$8:$AV$128, 34)</f>
        <v>23.222488554877113</v>
      </c>
      <c r="S327" s="46">
        <f>VLOOKUP(I327, '[1]Lapse Rates'!$A$4:$F$24, 3)</f>
        <v>1.4412507000000001E-3</v>
      </c>
      <c r="T327" s="33">
        <f t="shared" si="404"/>
        <v>0.84902605572252332</v>
      </c>
      <c r="U327" s="33">
        <f t="shared" si="394"/>
        <v>1.9716497861808756E-2</v>
      </c>
      <c r="V327" s="39">
        <f t="shared" si="388"/>
        <v>1.2236593971283259E-3</v>
      </c>
      <c r="W327" s="32">
        <f t="shared" si="395"/>
        <v>0.82808589846358627</v>
      </c>
      <c r="X327" s="31"/>
      <c r="Y327" s="5">
        <f t="shared" si="401"/>
        <v>0</v>
      </c>
      <c r="Z327" s="5">
        <f t="shared" si="390"/>
        <v>5.113081125117195</v>
      </c>
      <c r="AA327" s="5">
        <f t="shared" si="396"/>
        <v>0</v>
      </c>
      <c r="AB327" s="5">
        <f t="shared" si="379"/>
        <v>4.9869734254582712</v>
      </c>
      <c r="AC327" s="32"/>
      <c r="AD327" s="5">
        <f t="shared" si="402"/>
        <v>10374.690329807889</v>
      </c>
      <c r="AE327" s="5">
        <f t="shared" si="381"/>
        <v>-103.74690329807889</v>
      </c>
      <c r="AF327" s="5">
        <f t="shared" si="399"/>
        <v>-1293.745161564234</v>
      </c>
      <c r="AG327" s="5">
        <f t="shared" si="405"/>
        <v>-11873.846790819225</v>
      </c>
      <c r="AH327" s="5">
        <f t="shared" si="406"/>
        <v>-2896.6485258736502</v>
      </c>
      <c r="AI327" s="42">
        <f t="shared" si="400"/>
        <v>0</v>
      </c>
      <c r="AJ327" s="42">
        <f t="shared" si="403"/>
        <v>1008.0811433989863</v>
      </c>
      <c r="AK327" s="42">
        <f t="shared" si="407"/>
        <v>-1888.5673824746639</v>
      </c>
    </row>
    <row r="328" spans="1:37" ht="15" x14ac:dyDescent="0.2">
      <c r="A328" s="48"/>
      <c r="D328" s="1"/>
      <c r="E328" s="1"/>
      <c r="F328" s="1"/>
      <c r="I328" s="2">
        <f t="shared" si="385"/>
        <v>13</v>
      </c>
      <c r="J328" s="11">
        <f t="shared" si="374"/>
        <v>12528.519503902769</v>
      </c>
      <c r="K328" s="11">
        <f t="shared" si="386"/>
        <v>125.2851950390277</v>
      </c>
      <c r="L328" s="24">
        <f t="shared" si="393"/>
        <v>1562.3320768589617</v>
      </c>
      <c r="M328" s="11">
        <f t="shared" si="372"/>
        <v>602229</v>
      </c>
      <c r="N328" s="78">
        <f t="shared" si="375"/>
        <v>0</v>
      </c>
      <c r="O328" s="35">
        <f t="shared" si="376"/>
        <v>0</v>
      </c>
      <c r="P328" s="35">
        <f t="shared" si="398"/>
        <v>6.0222899999999999</v>
      </c>
      <c r="Q328">
        <f t="shared" si="378"/>
        <v>77</v>
      </c>
      <c r="R328" s="45">
        <f>1000*VLOOKUP(Q328, '[1]Mortality (Interventions)'!$B$8:$AV$128, 34)</f>
        <v>26.449984971446153</v>
      </c>
      <c r="S328" s="46">
        <f>VLOOKUP(I328, '[1]Lapse Rates'!$A$4:$F$24, 3)</f>
        <v>1.3481251E-3</v>
      </c>
      <c r="T328" s="33">
        <f t="shared" si="404"/>
        <v>0.82808589846358627</v>
      </c>
      <c r="U328" s="33">
        <f t="shared" si="394"/>
        <v>2.1902859569428342E-2</v>
      </c>
      <c r="V328" s="39">
        <f t="shared" si="388"/>
        <v>1.116363384674812E-3</v>
      </c>
      <c r="W328" s="32">
        <f t="shared" si="395"/>
        <v>0.80506667550948308</v>
      </c>
      <c r="X328" s="31"/>
      <c r="Y328" s="5">
        <f t="shared" si="401"/>
        <v>0</v>
      </c>
      <c r="Z328" s="5">
        <f t="shared" si="390"/>
        <v>4.9869734254582712</v>
      </c>
      <c r="AA328" s="5">
        <f t="shared" si="396"/>
        <v>0</v>
      </c>
      <c r="AB328" s="5">
        <f t="shared" si="379"/>
        <v>4.8483449892540049</v>
      </c>
      <c r="AC328" s="32"/>
      <c r="AD328" s="5">
        <f t="shared" si="402"/>
        <v>10086.293546062721</v>
      </c>
      <c r="AE328" s="5">
        <f t="shared" si="381"/>
        <v>-100.86293546062721</v>
      </c>
      <c r="AF328" s="5">
        <f t="shared" si="399"/>
        <v>-1257.7814911586704</v>
      </c>
      <c r="AG328" s="5">
        <f t="shared" si="405"/>
        <v>-13190.537215637261</v>
      </c>
      <c r="AH328" s="5">
        <f t="shared" si="406"/>
        <v>-4462.8880961938376</v>
      </c>
      <c r="AI328" s="42">
        <f t="shared" si="400"/>
        <v>0</v>
      </c>
      <c r="AJ328" s="42">
        <f t="shared" si="403"/>
        <v>980.05996499310299</v>
      </c>
      <c r="AK328" s="42">
        <f t="shared" si="407"/>
        <v>-3482.8281312007348</v>
      </c>
    </row>
    <row r="329" spans="1:37" ht="15" x14ac:dyDescent="0.2">
      <c r="A329" s="48"/>
      <c r="D329" s="1"/>
      <c r="E329" s="1"/>
      <c r="F329" s="37"/>
      <c r="I329" s="2">
        <f t="shared" si="385"/>
        <v>14</v>
      </c>
      <c r="J329" s="11">
        <f t="shared" si="374"/>
        <v>12528.519503902769</v>
      </c>
      <c r="K329" s="11">
        <f t="shared" si="386"/>
        <v>125.2851950390277</v>
      </c>
      <c r="L329" s="24">
        <f t="shared" si="393"/>
        <v>1562.3320768589617</v>
      </c>
      <c r="M329" s="11">
        <f t="shared" si="372"/>
        <v>602229</v>
      </c>
      <c r="N329" s="78">
        <f t="shared" si="375"/>
        <v>0</v>
      </c>
      <c r="O329" s="35">
        <f t="shared" si="376"/>
        <v>0</v>
      </c>
      <c r="P329" s="35">
        <f t="shared" si="398"/>
        <v>6.0222899999999999</v>
      </c>
      <c r="Q329">
        <f t="shared" si="378"/>
        <v>78</v>
      </c>
      <c r="R329" s="45">
        <f>1000*VLOOKUP(Q329, '[1]Mortality (Interventions)'!$B$8:$AV$128, 34)</f>
        <v>30.091150143243059</v>
      </c>
      <c r="S329" s="46">
        <f>VLOOKUP(I329, '[1]Lapse Rates'!$A$4:$F$24, 3)</f>
        <v>1.1365788999999999E-3</v>
      </c>
      <c r="T329" s="33">
        <f t="shared" si="404"/>
        <v>0.80506667550948308</v>
      </c>
      <c r="U329" s="33">
        <f t="shared" si="394"/>
        <v>2.4225382208077396E-2</v>
      </c>
      <c r="V329" s="39">
        <f t="shared" si="388"/>
        <v>9.1502179647722512E-4</v>
      </c>
      <c r="W329" s="32">
        <f t="shared" si="395"/>
        <v>0.77992627150492844</v>
      </c>
      <c r="X329" s="31"/>
      <c r="Y329" s="5">
        <f t="shared" si="401"/>
        <v>0</v>
      </c>
      <c r="Z329" s="5">
        <f t="shared" si="390"/>
        <v>4.8483449892540049</v>
      </c>
      <c r="AA329" s="5">
        <f t="shared" si="396"/>
        <v>0</v>
      </c>
      <c r="AB329" s="5">
        <f t="shared" si="379"/>
        <v>4.6969421856214151</v>
      </c>
      <c r="AC329" s="32"/>
      <c r="AD329" s="5">
        <f t="shared" si="402"/>
        <v>9771.3215041556632</v>
      </c>
      <c r="AE329" s="5">
        <f t="shared" si="381"/>
        <v>-97.713215041556623</v>
      </c>
      <c r="AF329" s="5">
        <f t="shared" si="399"/>
        <v>-1218.5038315571612</v>
      </c>
      <c r="AG329" s="5">
        <f t="shared" si="405"/>
        <v>-14589.227701788242</v>
      </c>
      <c r="AH329" s="5">
        <f t="shared" si="406"/>
        <v>-6134.1232442312976</v>
      </c>
      <c r="AI329" s="42">
        <f t="shared" si="400"/>
        <v>0</v>
      </c>
      <c r="AJ329" s="42">
        <f t="shared" si="403"/>
        <v>949.45659580553979</v>
      </c>
      <c r="AK329" s="42">
        <f t="shared" si="407"/>
        <v>-5184.6666484257576</v>
      </c>
    </row>
    <row r="330" spans="1:37" ht="15" x14ac:dyDescent="0.2">
      <c r="A330" s="48"/>
      <c r="D330" s="1"/>
      <c r="E330" s="1"/>
      <c r="F330" s="1"/>
      <c r="I330" s="2">
        <f t="shared" si="385"/>
        <v>15</v>
      </c>
      <c r="J330" s="11">
        <f t="shared" si="374"/>
        <v>12528.519503902769</v>
      </c>
      <c r="K330" s="11">
        <f t="shared" si="386"/>
        <v>125.2851950390277</v>
      </c>
      <c r="L330" s="24">
        <f t="shared" si="393"/>
        <v>1562.3320768589617</v>
      </c>
      <c r="M330" s="11">
        <f t="shared" si="372"/>
        <v>602229</v>
      </c>
      <c r="N330" s="78">
        <f t="shared" si="375"/>
        <v>0</v>
      </c>
      <c r="O330" s="35">
        <f t="shared" si="376"/>
        <v>0</v>
      </c>
      <c r="P330" s="35">
        <f t="shared" si="398"/>
        <v>6.0222899999999999</v>
      </c>
      <c r="Q330">
        <f t="shared" si="378"/>
        <v>79</v>
      </c>
      <c r="R330" s="45">
        <f>1000*VLOOKUP(Q330, '[1]Mortality (Interventions)'!$B$8:$AV$128, 34)</f>
        <v>34.180143010919906</v>
      </c>
      <c r="S330" s="46">
        <f>VLOOKUP(I330, '[1]Lapse Rates'!$A$4:$F$24, 3)</f>
        <v>1.0075606E-3</v>
      </c>
      <c r="T330" s="33">
        <f t="shared" si="404"/>
        <v>0.77992627150492844</v>
      </c>
      <c r="U330" s="33">
        <f t="shared" si="394"/>
        <v>2.6657991498012002E-2</v>
      </c>
      <c r="V330" s="39">
        <f t="shared" si="388"/>
        <v>7.8582298207326856E-4</v>
      </c>
      <c r="W330" s="32">
        <f t="shared" si="395"/>
        <v>0.75248245702484318</v>
      </c>
      <c r="X330" s="31"/>
      <c r="Y330" s="5">
        <f t="shared" si="401"/>
        <v>0</v>
      </c>
      <c r="Z330" s="5">
        <f t="shared" si="390"/>
        <v>4.6969421856214151</v>
      </c>
      <c r="AA330" s="5">
        <f t="shared" si="396"/>
        <v>0</v>
      </c>
      <c r="AB330" s="5">
        <f t="shared" si="379"/>
        <v>4.5316675761161429</v>
      </c>
      <c r="AC330" s="32"/>
      <c r="AD330" s="5">
        <f t="shared" si="402"/>
        <v>9427.4911391804253</v>
      </c>
      <c r="AE330" s="5">
        <f t="shared" si="381"/>
        <v>-94.274911391804253</v>
      </c>
      <c r="AF330" s="5">
        <f t="shared" si="399"/>
        <v>-1175.6274798835577</v>
      </c>
      <c r="AG330" s="5">
        <f t="shared" si="405"/>
        <v>-16054.21556185627</v>
      </c>
      <c r="AH330" s="5">
        <f t="shared" si="406"/>
        <v>-7896.6268139512058</v>
      </c>
      <c r="AI330" s="42">
        <f t="shared" si="400"/>
        <v>0</v>
      </c>
      <c r="AJ330" s="42">
        <f t="shared" si="403"/>
        <v>916.04928197447327</v>
      </c>
      <c r="AK330" s="42">
        <f t="shared" si="407"/>
        <v>-6980.5775319767326</v>
      </c>
    </row>
    <row r="331" spans="1:37" ht="15" x14ac:dyDescent="0.2">
      <c r="I331" s="2">
        <f t="shared" si="385"/>
        <v>16</v>
      </c>
      <c r="J331" s="11">
        <f t="shared" si="374"/>
        <v>12528.519503902769</v>
      </c>
      <c r="K331" s="11">
        <f t="shared" si="386"/>
        <v>125.2851950390277</v>
      </c>
      <c r="L331" s="24">
        <f t="shared" si="393"/>
        <v>1562.3320768589617</v>
      </c>
      <c r="M331" s="11">
        <f t="shared" si="372"/>
        <v>602229</v>
      </c>
      <c r="N331" s="78">
        <f t="shared" si="375"/>
        <v>0</v>
      </c>
      <c r="O331" s="35">
        <f t="shared" si="376"/>
        <v>0</v>
      </c>
      <c r="P331" s="35">
        <f t="shared" si="398"/>
        <v>6.0222899999999999</v>
      </c>
      <c r="Q331">
        <f t="shared" si="378"/>
        <v>80</v>
      </c>
      <c r="R331" s="45">
        <f>1000*VLOOKUP(Q331, '[1]Mortality (Interventions)'!$B$8:$AV$128, 34)</f>
        <v>38.68904116464256</v>
      </c>
      <c r="S331" s="46">
        <f>VLOOKUP(I331, '[1]Lapse Rates'!$A$4:$F$24, 3)</f>
        <v>8.9731130000000002E-4</v>
      </c>
      <c r="T331" s="33">
        <f t="shared" si="404"/>
        <v>0.75248245702484318</v>
      </c>
      <c r="U331" s="33">
        <f t="shared" si="394"/>
        <v>2.9112824755505536E-2</v>
      </c>
      <c r="V331" s="39">
        <f t="shared" si="388"/>
        <v>6.7521101174015615E-4</v>
      </c>
      <c r="W331" s="32">
        <f t="shared" si="395"/>
        <v>0.72269442125759753</v>
      </c>
      <c r="X331" s="31"/>
      <c r="Y331" s="5">
        <f t="shared" si="401"/>
        <v>0</v>
      </c>
      <c r="Z331" s="5">
        <f t="shared" si="390"/>
        <v>4.5316675761161429</v>
      </c>
      <c r="AA331" s="5">
        <f t="shared" si="396"/>
        <v>0</v>
      </c>
      <c r="AB331" s="5">
        <f t="shared" si="379"/>
        <v>4.3522753861954167</v>
      </c>
      <c r="AC331" s="32"/>
      <c r="AD331" s="5">
        <f t="shared" si="402"/>
        <v>9054.291152087535</v>
      </c>
      <c r="AE331" s="5">
        <f t="shared" si="381"/>
        <v>-90.54291152087535</v>
      </c>
      <c r="AF331" s="5">
        <f t="shared" si="399"/>
        <v>-1129.0886760977678</v>
      </c>
      <c r="AG331" s="5">
        <f t="shared" si="405"/>
        <v>-17532.587339683345</v>
      </c>
      <c r="AH331" s="5">
        <f t="shared" si="406"/>
        <v>-9697.9277752144535</v>
      </c>
      <c r="AI331" s="42">
        <f t="shared" si="400"/>
        <v>0</v>
      </c>
      <c r="AJ331" s="42">
        <f t="shared" si="403"/>
        <v>879.78825898880643</v>
      </c>
      <c r="AK331" s="42">
        <f t="shared" si="407"/>
        <v>-8818.1395162256467</v>
      </c>
    </row>
    <row r="332" spans="1:37" ht="15" x14ac:dyDescent="0.2">
      <c r="I332" s="2">
        <f t="shared" si="385"/>
        <v>17</v>
      </c>
      <c r="J332" s="11">
        <f t="shared" si="374"/>
        <v>12528.519503902769</v>
      </c>
      <c r="K332" s="11">
        <f t="shared" si="386"/>
        <v>125.2851950390277</v>
      </c>
      <c r="L332" s="24">
        <f t="shared" si="393"/>
        <v>1562.3320768589617</v>
      </c>
      <c r="M332" s="11">
        <f t="shared" si="372"/>
        <v>602229</v>
      </c>
      <c r="N332" s="78">
        <f t="shared" si="375"/>
        <v>0</v>
      </c>
      <c r="O332" s="35">
        <f t="shared" si="376"/>
        <v>0</v>
      </c>
      <c r="P332" s="35">
        <f t="shared" si="398"/>
        <v>6.0222899999999999</v>
      </c>
      <c r="Q332">
        <f t="shared" si="378"/>
        <v>81</v>
      </c>
      <c r="R332" s="45">
        <f>1000*VLOOKUP(Q332, '[1]Mortality (Interventions)'!$B$8:$AV$128, 34)</f>
        <v>43.692847985042739</v>
      </c>
      <c r="S332" s="46">
        <f>VLOOKUP(I332, '[1]Lapse Rates'!$A$4:$F$24, 3)</f>
        <v>7.4594940000000001E-4</v>
      </c>
      <c r="T332" s="33">
        <f t="shared" si="404"/>
        <v>0.72269442125759753</v>
      </c>
      <c r="U332" s="33">
        <f t="shared" si="394"/>
        <v>3.1576577487646647E-2</v>
      </c>
      <c r="V332" s="39">
        <f t="shared" si="388"/>
        <v>5.3909346992045209E-4</v>
      </c>
      <c r="W332" s="32">
        <f t="shared" si="395"/>
        <v>0.69057875030003046</v>
      </c>
      <c r="X332" s="31"/>
      <c r="Y332" s="5">
        <f t="shared" si="401"/>
        <v>0</v>
      </c>
      <c r="Z332" s="5">
        <f t="shared" si="390"/>
        <v>4.3522753861954167</v>
      </c>
      <c r="AA332" s="5">
        <f t="shared" si="396"/>
        <v>0</v>
      </c>
      <c r="AB332" s="5">
        <f t="shared" si="379"/>
        <v>4.1588655021443701</v>
      </c>
      <c r="AC332" s="32"/>
      <c r="AD332" s="5">
        <f t="shared" si="402"/>
        <v>8651.9293421147322</v>
      </c>
      <c r="AE332" s="5">
        <f t="shared" si="381"/>
        <v>-86.519293421147324</v>
      </c>
      <c r="AF332" s="5">
        <f t="shared" si="399"/>
        <v>-1078.9133331909129</v>
      </c>
      <c r="AG332" s="5">
        <f t="shared" si="405"/>
        <v>-19016.330683807952</v>
      </c>
      <c r="AH332" s="5">
        <f t="shared" si="406"/>
        <v>-11529.83396830528</v>
      </c>
      <c r="AI332" s="42">
        <f t="shared" si="400"/>
        <v>0</v>
      </c>
      <c r="AJ332" s="42">
        <f t="shared" si="403"/>
        <v>840.69368399222651</v>
      </c>
      <c r="AK332" s="42">
        <f t="shared" si="407"/>
        <v>-10689.140284313053</v>
      </c>
    </row>
    <row r="333" spans="1:37" ht="15" x14ac:dyDescent="0.2">
      <c r="I333" s="2">
        <f t="shared" si="385"/>
        <v>18</v>
      </c>
      <c r="J333" s="11">
        <f t="shared" si="374"/>
        <v>12528.519503902769</v>
      </c>
      <c r="K333" s="11">
        <f t="shared" si="386"/>
        <v>125.2851950390277</v>
      </c>
      <c r="L333" s="24">
        <f t="shared" si="393"/>
        <v>1562.3320768589617</v>
      </c>
      <c r="M333" s="11">
        <f t="shared" si="372"/>
        <v>602229</v>
      </c>
      <c r="N333" s="78">
        <f t="shared" si="375"/>
        <v>0</v>
      </c>
      <c r="O333" s="35">
        <f t="shared" si="376"/>
        <v>0</v>
      </c>
      <c r="P333" s="35">
        <f t="shared" si="398"/>
        <v>6.0222899999999999</v>
      </c>
      <c r="Q333">
        <f t="shared" si="378"/>
        <v>82</v>
      </c>
      <c r="R333" s="45">
        <f>1000*VLOOKUP(Q333, '[1]Mortality (Interventions)'!$B$8:$AV$128, 34)</f>
        <v>49.366673273762174</v>
      </c>
      <c r="S333" s="46">
        <f>VLOOKUP(I333, '[1]Lapse Rates'!$A$4:$F$24, 3)</f>
        <v>5.9837330000000002E-4</v>
      </c>
      <c r="T333" s="33">
        <f t="shared" si="404"/>
        <v>0.69057875030003046</v>
      </c>
      <c r="U333" s="33">
        <f t="shared" si="394"/>
        <v>3.4091575535864602E-2</v>
      </c>
      <c r="V333" s="39">
        <f t="shared" si="388"/>
        <v>4.1322388572690523E-4</v>
      </c>
      <c r="W333" s="32">
        <f t="shared" si="395"/>
        <v>0.65607395087843901</v>
      </c>
      <c r="X333" s="31"/>
      <c r="Y333" s="5">
        <f t="shared" si="401"/>
        <v>0</v>
      </c>
      <c r="Z333" s="5">
        <f t="shared" si="390"/>
        <v>4.1588655021443701</v>
      </c>
      <c r="AA333" s="5">
        <f t="shared" si="396"/>
        <v>0</v>
      </c>
      <c r="AB333" s="5">
        <f t="shared" si="379"/>
        <v>3.9510675936357145</v>
      </c>
      <c r="AC333" s="32"/>
      <c r="AD333" s="5">
        <f t="shared" si="402"/>
        <v>8219.6352895830714</v>
      </c>
      <c r="AE333" s="5">
        <f t="shared" si="381"/>
        <v>-82.196352895830714</v>
      </c>
      <c r="AF333" s="5">
        <f t="shared" si="399"/>
        <v>-1025.0053782489761</v>
      </c>
      <c r="AG333" s="5">
        <f t="shared" si="405"/>
        <v>-20530.935443388204</v>
      </c>
      <c r="AH333" s="5">
        <f t="shared" si="406"/>
        <v>-13418.501884949939</v>
      </c>
      <c r="AI333" s="42">
        <f t="shared" si="400"/>
        <v>0</v>
      </c>
      <c r="AJ333" s="42">
        <f t="shared" si="403"/>
        <v>798.69074439477879</v>
      </c>
      <c r="AK333" s="42">
        <f t="shared" si="407"/>
        <v>-12619.811140555161</v>
      </c>
    </row>
    <row r="334" spans="1:37" ht="15" x14ac:dyDescent="0.2">
      <c r="I334" s="2">
        <f t="shared" si="385"/>
        <v>19</v>
      </c>
      <c r="J334" s="11">
        <f t="shared" si="374"/>
        <v>12528.519503902769</v>
      </c>
      <c r="K334" s="11">
        <f t="shared" si="386"/>
        <v>125.2851950390277</v>
      </c>
      <c r="L334" s="24">
        <f t="shared" si="393"/>
        <v>1562.3320768589617</v>
      </c>
      <c r="M334" s="11">
        <f t="shared" si="372"/>
        <v>602229</v>
      </c>
      <c r="N334" s="78">
        <f t="shared" si="375"/>
        <v>0</v>
      </c>
      <c r="O334" s="35">
        <f t="shared" si="376"/>
        <v>0</v>
      </c>
      <c r="P334" s="35">
        <f t="shared" si="398"/>
        <v>6.0222899999999999</v>
      </c>
      <c r="Q334">
        <f t="shared" si="378"/>
        <v>83</v>
      </c>
      <c r="R334" s="45">
        <f>1000*VLOOKUP(Q334, '[1]Mortality (Interventions)'!$B$8:$AV$128, 34)</f>
        <v>55.792818371073764</v>
      </c>
      <c r="S334" s="46">
        <f>VLOOKUP(I334, '[1]Lapse Rates'!$A$4:$F$24, 3)</f>
        <v>4.66450453E-2</v>
      </c>
      <c r="T334" s="33">
        <f t="shared" si="404"/>
        <v>0.65607395087843901</v>
      </c>
      <c r="U334" s="33">
        <f t="shared" si="394"/>
        <v>3.6604214779353522E-2</v>
      </c>
      <c r="V334" s="39">
        <f t="shared" si="388"/>
        <v>3.0602599158874762E-2</v>
      </c>
      <c r="W334" s="32">
        <f t="shared" si="395"/>
        <v>0.58886713694021076</v>
      </c>
      <c r="X334" s="31"/>
      <c r="Y334" s="5">
        <f t="shared" si="401"/>
        <v>0</v>
      </c>
      <c r="Z334" s="5">
        <f t="shared" si="390"/>
        <v>3.9510675936357145</v>
      </c>
      <c r="AA334" s="5">
        <f t="shared" si="396"/>
        <v>0</v>
      </c>
      <c r="AB334" s="5">
        <f t="shared" si="379"/>
        <v>3.5463286701236618</v>
      </c>
      <c r="AC334" s="32"/>
      <c r="AD334" s="5">
        <f t="shared" si="402"/>
        <v>7377.6334103628133</v>
      </c>
      <c r="AE334" s="5">
        <f t="shared" si="381"/>
        <v>-73.77633410362813</v>
      </c>
      <c r="AF334" s="5">
        <f t="shared" si="399"/>
        <v>-920.0060170497901</v>
      </c>
      <c r="AG334" s="5">
        <f t="shared" si="405"/>
        <v>-22044.119662355293</v>
      </c>
      <c r="AH334" s="5">
        <f t="shared" si="406"/>
        <v>-15660.268603145898</v>
      </c>
      <c r="AI334" s="42">
        <f t="shared" si="400"/>
        <v>0</v>
      </c>
      <c r="AJ334" s="42">
        <f t="shared" si="403"/>
        <v>716.89597891196172</v>
      </c>
      <c r="AK334" s="42">
        <f t="shared" si="407"/>
        <v>-14943.372624233936</v>
      </c>
    </row>
    <row r="335" spans="1:37" ht="15" x14ac:dyDescent="0.2">
      <c r="I335" s="2">
        <f t="shared" si="385"/>
        <v>20</v>
      </c>
      <c r="J335" s="11">
        <f t="shared" si="374"/>
        <v>12528.519503902769</v>
      </c>
      <c r="K335" s="11">
        <f t="shared" si="386"/>
        <v>125.2851950390277</v>
      </c>
      <c r="L335" s="24">
        <f t="shared" si="393"/>
        <v>1562.3320768589617</v>
      </c>
      <c r="M335" s="11">
        <f t="shared" si="372"/>
        <v>602229</v>
      </c>
      <c r="N335" s="78">
        <f t="shared" si="375"/>
        <v>0</v>
      </c>
      <c r="O335" s="35">
        <f t="shared" si="376"/>
        <v>0</v>
      </c>
      <c r="P335" s="35">
        <f t="shared" si="398"/>
        <v>6.0222899999999999</v>
      </c>
      <c r="Q335">
        <f t="shared" si="378"/>
        <v>84</v>
      </c>
      <c r="R335" s="45">
        <f>1000*VLOOKUP(Q335, '[1]Mortality (Interventions)'!$B$8:$AV$128, 34)</f>
        <v>63.096016187781949</v>
      </c>
      <c r="S335" s="46">
        <f>VLOOKUP(I335, '[1]Lapse Rates'!$A$4:$F$24, 3)</f>
        <v>0</v>
      </c>
      <c r="T335" s="33">
        <f t="shared" si="404"/>
        <v>0.58886713694021076</v>
      </c>
      <c r="U335" s="33">
        <f t="shared" si="394"/>
        <v>3.7155170404832349E-2</v>
      </c>
      <c r="V335" s="39">
        <f t="shared" si="388"/>
        <v>0</v>
      </c>
      <c r="W335" s="32">
        <f t="shared" si="395"/>
        <v>0.55171196653537846</v>
      </c>
      <c r="X335" s="31"/>
      <c r="Y335" s="5">
        <f t="shared" si="401"/>
        <v>0</v>
      </c>
      <c r="Z335" s="5">
        <f t="shared" si="390"/>
        <v>3.5463286701236618</v>
      </c>
      <c r="AA335" s="5">
        <f t="shared" si="396"/>
        <v>0</v>
      </c>
      <c r="AB335" s="5">
        <f t="shared" si="379"/>
        <v>3.3225694589463441</v>
      </c>
      <c r="AC335" s="32"/>
      <c r="AD335" s="5">
        <f>$W335*J335</f>
        <v>6912.1341332750408</v>
      </c>
      <c r="AE335" s="5">
        <f t="shared" si="381"/>
        <v>-69.121341332750418</v>
      </c>
      <c r="AF335" s="5">
        <f t="shared" si="399"/>
        <v>-861.95730250515987</v>
      </c>
      <c r="AG335" s="5">
        <f t="shared" si="405"/>
        <v>-22375.921117731781</v>
      </c>
      <c r="AH335" s="5">
        <f t="shared" si="406"/>
        <v>-16394.86562829465</v>
      </c>
      <c r="AI335" s="42">
        <f t="shared" si="400"/>
        <v>0</v>
      </c>
      <c r="AJ335" s="42">
        <f t="shared" si="403"/>
        <v>671.6474497320778</v>
      </c>
      <c r="AK335" s="42">
        <f t="shared" si="407"/>
        <v>-15723.218178562573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220056.96808826702</v>
      </c>
      <c r="AE338" s="21">
        <f t="shared" ref="AE338:AK338" si="408">SUM(AE315:AE335)</f>
        <v>-6962.700626278217</v>
      </c>
      <c r="AF338" s="21">
        <f t="shared" si="408"/>
        <v>-26271.209376557807</v>
      </c>
      <c r="AG338" s="21">
        <f t="shared" si="408"/>
        <v>-232668.00901867403</v>
      </c>
      <c r="AH338" s="21">
        <f t="shared" si="408"/>
        <v>-45844.95093324309</v>
      </c>
      <c r="AI338" s="21">
        <f t="shared" si="408"/>
        <v>0</v>
      </c>
      <c r="AJ338" s="21">
        <f t="shared" si="408"/>
        <v>20177.169898022086</v>
      </c>
      <c r="AK338" s="21">
        <f t="shared" si="408"/>
        <v>-25667.781035221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108542.16062109056</v>
      </c>
      <c r="AE340" s="21">
        <f t="shared" ref="AE340:AK340" si="409">AE315+NPV($D$6,AE316:AE335)</f>
        <v>-5858.6294862722516</v>
      </c>
      <c r="AF340" s="21">
        <f t="shared" si="409"/>
        <v>-12503.215826895135</v>
      </c>
      <c r="AG340" s="21">
        <f t="shared" si="409"/>
        <v>-75590.338483248182</v>
      </c>
      <c r="AH340" s="21">
        <f t="shared" si="409"/>
        <v>14589.976824674985</v>
      </c>
      <c r="AI340" s="21">
        <f t="shared" si="409"/>
        <v>0</v>
      </c>
      <c r="AJ340" s="21">
        <f t="shared" si="409"/>
        <v>9340.4411629345796</v>
      </c>
      <c r="AK340" s="21">
        <f t="shared" si="409"/>
        <v>23930.417987609551</v>
      </c>
    </row>
    <row r="342" spans="1:39" x14ac:dyDescent="0.15">
      <c r="AC342" s="22" t="str">
        <f>"Present Value at "&amp;TEXT($D$7,"0.00%")&amp;":"</f>
        <v>Present Value at 5.64%:</v>
      </c>
      <c r="AD342" s="21">
        <f>AD315+NPV($D$7,AD316:AD335)</f>
        <v>140619.63711189205</v>
      </c>
      <c r="AE342" s="21">
        <f t="shared" ref="AE342:AK342" si="410">AE315+NPV($D$7,AE316:AE335)</f>
        <v>-6174.9499184093384</v>
      </c>
      <c r="AF342" s="21">
        <f t="shared" si="410"/>
        <v>-16447.796489755656</v>
      </c>
      <c r="AG342" s="21">
        <f t="shared" si="410"/>
        <v>-116392.69578024469</v>
      </c>
      <c r="AH342" s="21">
        <f t="shared" si="410"/>
        <v>1604.1949234823946</v>
      </c>
      <c r="AI342" s="21">
        <f t="shared" si="410"/>
        <v>0</v>
      </c>
      <c r="AJ342" s="21">
        <f t="shared" si="410"/>
        <v>12457.769025530428</v>
      </c>
      <c r="AK342" s="21">
        <f t="shared" si="410"/>
        <v>14061.963949012828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12248.128275695462</v>
      </c>
    </row>
    <row r="345" spans="1:39" ht="15" x14ac:dyDescent="0.2">
      <c r="G345" s="58" t="s">
        <v>120</v>
      </c>
      <c r="H345" s="57"/>
      <c r="I345" s="57"/>
      <c r="J345" s="11">
        <f>H$344</f>
        <v>12248.128275695462</v>
      </c>
      <c r="K345" s="11">
        <f>J345*$C$10</f>
        <v>4899.251310278185</v>
      </c>
      <c r="L345" s="24">
        <f>$C$354</f>
        <v>1898.9130164281082</v>
      </c>
      <c r="M345" s="11">
        <f t="shared" ref="M345:M365" si="411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412">O345*W345</f>
        <v>0</v>
      </c>
      <c r="AB345" s="5">
        <f>P345*W345</f>
        <v>6.0222899999999999</v>
      </c>
      <c r="AC345" s="32"/>
      <c r="AD345" s="5">
        <f>$W345*J345</f>
        <v>12248.128275695462</v>
      </c>
      <c r="AE345" s="5">
        <f>-$W345*K345</f>
        <v>-4899.251310278185</v>
      </c>
      <c r="AF345" s="5">
        <f>-$W345*L345</f>
        <v>-1898.9130164281082</v>
      </c>
      <c r="AG345" s="5"/>
      <c r="AH345" s="5">
        <f>SUM(AD345:AG345)</f>
        <v>5449.9639489891688</v>
      </c>
      <c r="AI345" s="42">
        <f>Y345-AA345</f>
        <v>0</v>
      </c>
      <c r="AJ345" s="42"/>
      <c r="AK345" s="42">
        <f>SUM(AH345:AJ345)</f>
        <v>5449.9639489891688</v>
      </c>
      <c r="AL345" s="6" t="s">
        <v>39</v>
      </c>
      <c r="AM345" s="36">
        <f>AK372</f>
        <v>13780.575849704317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413">H$344</f>
        <v>12248.128275695462</v>
      </c>
      <c r="K346" s="11"/>
      <c r="L346" s="24"/>
      <c r="M346" s="11">
        <f t="shared" si="411"/>
        <v>602229</v>
      </c>
      <c r="N346" s="78">
        <f t="shared" ref="N346:N365" si="414">N314</f>
        <v>0</v>
      </c>
      <c r="O346" s="35">
        <f t="shared" ref="O346:O365" si="415">M346*N346/1000</f>
        <v>0</v>
      </c>
      <c r="P346" s="35">
        <f t="shared" ref="P346:P347" si="416">$H$14*M346/1000</f>
        <v>6.0222899999999999</v>
      </c>
      <c r="Q346">
        <f t="shared" ref="Q346:Q365" si="417">Q5</f>
        <v>65</v>
      </c>
      <c r="R346" s="45">
        <f>1000*VLOOKUP(Q346, '[1]Mortality (Interventions)'!$B$8:$AV$128, 37)</f>
        <v>6.7542872577871877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6.7542872577871877E-3</v>
      </c>
      <c r="V346" s="39">
        <f>MIN(S346*T346,T346-U346)</f>
        <v>3.4608985999999998E-3</v>
      </c>
      <c r="W346" s="32">
        <f>T346-SUM(U346:V346)</f>
        <v>0.98978481414221287</v>
      </c>
      <c r="X346" s="32"/>
      <c r="Y346" s="5">
        <f>AA345</f>
        <v>0</v>
      </c>
      <c r="Z346" s="5">
        <f>AB345</f>
        <v>6.0222899999999999</v>
      </c>
      <c r="AA346" s="5">
        <f t="shared" si="412"/>
        <v>0</v>
      </c>
      <c r="AB346" s="5">
        <f t="shared" ref="AB346:AB365" si="418">P346*W346</f>
        <v>5.960771188360507</v>
      </c>
      <c r="AC346" s="32"/>
      <c r="AD346" s="5">
        <f t="shared" ref="AD346:AD348" si="419">$W346*J346</f>
        <v>12123.011368949215</v>
      </c>
      <c r="AE346" s="5">
        <f t="shared" ref="AE346:AE365" si="420">-$W346*K346</f>
        <v>0</v>
      </c>
      <c r="AF346" s="5">
        <f t="shared" ref="AF346:AF347" si="421">-$W346*L346</f>
        <v>0</v>
      </c>
      <c r="AG346" s="5">
        <f>-U346*M346</f>
        <v>-4067.6276609699203</v>
      </c>
      <c r="AH346" s="5">
        <f t="shared" ref="AH346:AH354" si="422">SUM(AD346:AG346)</f>
        <v>8055.3837079792957</v>
      </c>
      <c r="AI346" s="42">
        <f>-M346*$W345*(N346-N345)/1000</f>
        <v>0</v>
      </c>
      <c r="AJ346" s="42">
        <f>$D$6*SUM(Y346:Z346,AD346:AE346)</f>
        <v>1189.8582019429182</v>
      </c>
      <c r="AK346" s="42">
        <f t="shared" ref="AK346" si="423">SUM(AH346:AJ346)</f>
        <v>9245.2419099222134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24">I346+1</f>
        <v>2</v>
      </c>
      <c r="J347" s="11">
        <f t="shared" si="413"/>
        <v>12248.128275695462</v>
      </c>
      <c r="K347" s="11">
        <f t="shared" ref="K347:K365" si="425">J347*$C$11</f>
        <v>122.48128275695463</v>
      </c>
      <c r="L347" s="24">
        <f>$C$355</f>
        <v>1531.4691681572442</v>
      </c>
      <c r="M347" s="11">
        <f t="shared" si="411"/>
        <v>602229</v>
      </c>
      <c r="N347" s="78">
        <f t="shared" si="414"/>
        <v>0</v>
      </c>
      <c r="O347" s="35">
        <f t="shared" si="415"/>
        <v>0</v>
      </c>
      <c r="P347" s="35">
        <f t="shared" si="416"/>
        <v>6.0222899999999999</v>
      </c>
      <c r="Q347">
        <f t="shared" si="417"/>
        <v>66</v>
      </c>
      <c r="R347" s="45">
        <f>1000*VLOOKUP(Q347, '[1]Mortality (Interventions)'!$B$8:$AV$128, 37)</f>
        <v>7.484420744237906</v>
      </c>
      <c r="S347" s="46">
        <f>VLOOKUP(I347, '[1]Lapse Rates'!$A$4:$F$24, 3)</f>
        <v>3.2267923000000001E-3</v>
      </c>
      <c r="T347" s="33">
        <f t="shared" ref="T347:T349" si="426">W346</f>
        <v>0.98978481414221287</v>
      </c>
      <c r="U347" s="33">
        <f>T347*R347/1000</f>
        <v>7.4079659952976376E-3</v>
      </c>
      <c r="V347" s="39">
        <f t="shared" ref="V347:V365" si="427">MIN(S347*T347,T347-U347)</f>
        <v>3.1938300169310238E-3</v>
      </c>
      <c r="W347" s="32">
        <f>T347-SUM(U347:V347)</f>
        <v>0.97918301812998421</v>
      </c>
      <c r="X347" s="32"/>
      <c r="Y347" s="5">
        <f t="shared" ref="Y347:Y348" si="428">AA346</f>
        <v>0</v>
      </c>
      <c r="Z347" s="5">
        <f t="shared" ref="Z347:Z365" si="429">AB346</f>
        <v>5.960771188360507</v>
      </c>
      <c r="AA347" s="5">
        <f>O347*W347</f>
        <v>0</v>
      </c>
      <c r="AB347" s="5">
        <f t="shared" si="418"/>
        <v>5.8969240982540221</v>
      </c>
      <c r="AC347" s="32"/>
      <c r="AD347" s="5">
        <f t="shared" si="419"/>
        <v>11993.159211438682</v>
      </c>
      <c r="AE347" s="5">
        <f t="shared" si="420"/>
        <v>-119.93159211438683</v>
      </c>
      <c r="AF347" s="5">
        <f t="shared" si="421"/>
        <v>-1499.5886022492266</v>
      </c>
      <c r="AG347" s="5">
        <f t="shared" ref="AG347:AG350" si="430">-U347*M347</f>
        <v>-4461.2919533821014</v>
      </c>
      <c r="AH347" s="5">
        <f t="shared" si="422"/>
        <v>5912.3470636929678</v>
      </c>
      <c r="AI347" s="42">
        <f>-M347*($W346*N347-$W345*N346)/1000</f>
        <v>0</v>
      </c>
      <c r="AJ347" s="42">
        <f t="shared" ref="AJ347:AJ348" si="431">$D$6*SUM(Y347:Z347,AD347:AE347)</f>
        <v>1165.3483811092917</v>
      </c>
      <c r="AK347" s="42">
        <f>SUM(AH347:AJ347)</f>
        <v>7077.6954448022598</v>
      </c>
      <c r="AL347" s="48" t="s">
        <v>59</v>
      </c>
      <c r="AM347" s="54">
        <f>AK372/AD372</f>
        <v>0.10000000164203156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24"/>
        <v>3</v>
      </c>
      <c r="J348" s="11">
        <f t="shared" si="413"/>
        <v>12248.128275695462</v>
      </c>
      <c r="K348" s="11">
        <f t="shared" si="425"/>
        <v>122.48128275695463</v>
      </c>
      <c r="L348" s="24">
        <f t="shared" ref="L348:L365" si="432">$C$355</f>
        <v>1531.4691681572442</v>
      </c>
      <c r="M348" s="11">
        <f t="shared" si="411"/>
        <v>602229</v>
      </c>
      <c r="N348" s="78">
        <f t="shared" si="414"/>
        <v>0</v>
      </c>
      <c r="O348" s="35">
        <f t="shared" si="415"/>
        <v>0</v>
      </c>
      <c r="P348" s="35">
        <f>$H$14*M348/1000</f>
        <v>6.0222899999999999</v>
      </c>
      <c r="Q348">
        <f t="shared" si="417"/>
        <v>67</v>
      </c>
      <c r="R348" s="45">
        <f>1000*VLOOKUP(Q348, '[1]Mortality (Interventions)'!$B$8:$AV$128, 37)</f>
        <v>8.2726703908439809</v>
      </c>
      <c r="S348" s="46">
        <f>VLOOKUP(I348, '[1]Lapse Rates'!$A$4:$F$24, 3)</f>
        <v>2.9657235000000001E-3</v>
      </c>
      <c r="T348" s="33">
        <f t="shared" si="426"/>
        <v>0.97918301812998421</v>
      </c>
      <c r="U348" s="33">
        <f t="shared" ref="U348:U365" si="433">T348*R348/1000</f>
        <v>8.100458361301164E-3</v>
      </c>
      <c r="V348" s="39">
        <f t="shared" si="427"/>
        <v>2.9039860876690204E-3</v>
      </c>
      <c r="W348" s="32">
        <f t="shared" ref="W348:W365" si="434">T348-SUM(U348:V348)</f>
        <v>0.96817857368101401</v>
      </c>
      <c r="X348" s="32"/>
      <c r="Y348" s="5">
        <f t="shared" si="428"/>
        <v>0</v>
      </c>
      <c r="Z348" s="5">
        <f t="shared" si="429"/>
        <v>5.8969240982540221</v>
      </c>
      <c r="AA348" s="5">
        <f t="shared" ref="AA348:AA365" si="435">O348*W348</f>
        <v>0</v>
      </c>
      <c r="AB348" s="5">
        <f t="shared" si="418"/>
        <v>5.8306521424934337</v>
      </c>
      <c r="AC348" s="32"/>
      <c r="AD348" s="5">
        <f t="shared" si="419"/>
        <v>11858.37536422493</v>
      </c>
      <c r="AE348" s="5">
        <f t="shared" si="420"/>
        <v>-118.58375364224931</v>
      </c>
      <c r="AF348" s="5">
        <f>-$W348*L348</f>
        <v>-1482.7356348629296</v>
      </c>
      <c r="AG348" s="5">
        <f t="shared" si="430"/>
        <v>-4878.3309384680388</v>
      </c>
      <c r="AH348" s="5">
        <f t="shared" si="422"/>
        <v>5378.7250372517128</v>
      </c>
      <c r="AI348" s="42">
        <f>-M348*($W347*N348-$W346*N347)/1000</f>
        <v>0</v>
      </c>
      <c r="AJ348" s="42">
        <f t="shared" si="431"/>
        <v>1152.2520452521997</v>
      </c>
      <c r="AK348" s="42">
        <f t="shared" ref="AK348:AK355" si="436">SUM(AH348:AJ348)</f>
        <v>6530.9770825039122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24"/>
        <v>4</v>
      </c>
      <c r="J349" s="11">
        <f t="shared" si="413"/>
        <v>12248.128275695462</v>
      </c>
      <c r="K349" s="11">
        <f t="shared" si="425"/>
        <v>122.48128275695463</v>
      </c>
      <c r="L349" s="24">
        <f t="shared" si="432"/>
        <v>1531.4691681572442</v>
      </c>
      <c r="M349" s="11">
        <f t="shared" si="411"/>
        <v>602229</v>
      </c>
      <c r="N349" s="78">
        <f t="shared" si="414"/>
        <v>0</v>
      </c>
      <c r="O349" s="35">
        <f t="shared" si="415"/>
        <v>0</v>
      </c>
      <c r="P349" s="35">
        <f t="shared" ref="P349:P365" si="437">$H$14*M349/1000</f>
        <v>6.0222899999999999</v>
      </c>
      <c r="Q349">
        <f t="shared" si="417"/>
        <v>68</v>
      </c>
      <c r="R349" s="45">
        <f>1000*VLOOKUP(Q349, '[1]Mortality (Interventions)'!$B$8:$AV$128, 37)</f>
        <v>9.120470226824418</v>
      </c>
      <c r="S349" s="46">
        <f>VLOOKUP(I349, '[1]Lapse Rates'!$A$4:$F$24, 3)</f>
        <v>2.7812204999999998E-3</v>
      </c>
      <c r="T349" s="33">
        <f t="shared" si="426"/>
        <v>0.96817857368101401</v>
      </c>
      <c r="U349" s="33">
        <f t="shared" si="433"/>
        <v>8.8302438555070192E-3</v>
      </c>
      <c r="V349" s="39">
        <f t="shared" si="427"/>
        <v>2.6927180967823965E-3</v>
      </c>
      <c r="W349" s="32">
        <f t="shared" si="434"/>
        <v>0.9566556117287246</v>
      </c>
      <c r="X349" s="32"/>
      <c r="Y349" s="5">
        <f>AA348</f>
        <v>0</v>
      </c>
      <c r="Z349" s="5">
        <f t="shared" si="429"/>
        <v>5.8306521424934337</v>
      </c>
      <c r="AA349" s="5">
        <f t="shared" si="435"/>
        <v>0</v>
      </c>
      <c r="AB349" s="5">
        <f t="shared" si="418"/>
        <v>5.7612575239577808</v>
      </c>
      <c r="AC349" s="32"/>
      <c r="AD349" s="5">
        <f>$W349*J349</f>
        <v>11717.240648117331</v>
      </c>
      <c r="AE349" s="5">
        <f t="shared" si="420"/>
        <v>-117.17240648117331</v>
      </c>
      <c r="AF349" s="5">
        <f t="shared" ref="AF349:AF365" si="438">-$W349*L349</f>
        <v>-1465.0885739071496</v>
      </c>
      <c r="AG349" s="5">
        <f t="shared" si="430"/>
        <v>-5317.8289268581366</v>
      </c>
      <c r="AH349" s="5">
        <f t="shared" si="422"/>
        <v>4817.1507408708721</v>
      </c>
      <c r="AI349" s="42">
        <f t="shared" ref="AI349:AI365" si="439">-M349*($W348*N349-$W347*N348)/1000</f>
        <v>0</v>
      </c>
      <c r="AJ349" s="42">
        <f>$D$6*SUM(Y349:Z349,AD349:AE349)</f>
        <v>1138.5386814796857</v>
      </c>
      <c r="AK349" s="42">
        <f t="shared" si="436"/>
        <v>5955.6894223505578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24"/>
        <v>5</v>
      </c>
      <c r="J350" s="11">
        <f t="shared" si="413"/>
        <v>12248.128275695462</v>
      </c>
      <c r="K350" s="11">
        <f t="shared" si="425"/>
        <v>122.48128275695463</v>
      </c>
      <c r="L350" s="24">
        <f t="shared" si="432"/>
        <v>1531.4691681572442</v>
      </c>
      <c r="M350" s="11">
        <f t="shared" si="411"/>
        <v>602229</v>
      </c>
      <c r="N350" s="78">
        <f t="shared" si="414"/>
        <v>0</v>
      </c>
      <c r="O350" s="35">
        <f t="shared" si="415"/>
        <v>0</v>
      </c>
      <c r="P350" s="35">
        <f t="shared" si="437"/>
        <v>6.0222899999999999</v>
      </c>
      <c r="Q350">
        <f t="shared" si="417"/>
        <v>69</v>
      </c>
      <c r="R350" s="45">
        <f>1000*VLOOKUP(Q350, '[1]Mortality (Interventions)'!$B$8:$AV$128, 37)</f>
        <v>10.080394393593178</v>
      </c>
      <c r="S350" s="46">
        <f>VLOOKUP(I350, '[1]Lapse Rates'!$A$4:$F$24, 3)</f>
        <v>2.4845683E-3</v>
      </c>
      <c r="T350" s="33">
        <f>W349</f>
        <v>0.9566556117287246</v>
      </c>
      <c r="U350" s="33">
        <f t="shared" si="433"/>
        <v>9.6434658650696881E-3</v>
      </c>
      <c r="V350" s="39">
        <f t="shared" si="427"/>
        <v>2.3768762069182972E-3</v>
      </c>
      <c r="W350" s="32">
        <f t="shared" si="434"/>
        <v>0.94463526965673661</v>
      </c>
      <c r="X350" s="32"/>
      <c r="Y350" s="5">
        <f t="shared" ref="Y350:Y365" si="440">AA349</f>
        <v>0</v>
      </c>
      <c r="Z350" s="5">
        <f t="shared" si="429"/>
        <v>5.7612575239577808</v>
      </c>
      <c r="AA350" s="5">
        <f t="shared" si="435"/>
        <v>0</v>
      </c>
      <c r="AB350" s="5">
        <f t="shared" si="418"/>
        <v>5.6888675381010678</v>
      </c>
      <c r="AC350" s="32"/>
      <c r="AD350" s="5">
        <f t="shared" ref="AD350:AD364" si="441">$W350*J350</f>
        <v>11570.013956501884</v>
      </c>
      <c r="AE350" s="5">
        <f t="shared" si="420"/>
        <v>-115.70013956501884</v>
      </c>
      <c r="AF350" s="5">
        <f t="shared" si="438"/>
        <v>-1446.6797906331965</v>
      </c>
      <c r="AG350" s="5">
        <f t="shared" si="430"/>
        <v>-5807.5748044550528</v>
      </c>
      <c r="AH350" s="5">
        <f t="shared" si="422"/>
        <v>4200.0592218486163</v>
      </c>
      <c r="AI350" s="42">
        <f t="shared" si="439"/>
        <v>0</v>
      </c>
      <c r="AJ350" s="42">
        <f t="shared" ref="AJ350:AJ365" si="442">$D$6*SUM(Y350:Z350,AD350:AE350)</f>
        <v>1124.2333648046067</v>
      </c>
      <c r="AK350" s="42">
        <f t="shared" si="436"/>
        <v>5324.2925866532232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24"/>
        <v>6</v>
      </c>
      <c r="J351" s="11">
        <f t="shared" si="413"/>
        <v>12248.128275695462</v>
      </c>
      <c r="K351" s="11">
        <f t="shared" si="425"/>
        <v>122.48128275695463</v>
      </c>
      <c r="L351" s="24">
        <f t="shared" si="432"/>
        <v>1531.4691681572442</v>
      </c>
      <c r="M351" s="11">
        <f t="shared" si="411"/>
        <v>602229</v>
      </c>
      <c r="N351" s="78">
        <f t="shared" si="414"/>
        <v>0</v>
      </c>
      <c r="O351" s="35">
        <f t="shared" si="415"/>
        <v>0</v>
      </c>
      <c r="P351" s="35">
        <f t="shared" si="437"/>
        <v>6.0222899999999999</v>
      </c>
      <c r="Q351">
        <f t="shared" si="417"/>
        <v>70</v>
      </c>
      <c r="R351" s="45">
        <f>1000*VLOOKUP(Q351, '[1]Mortality (Interventions)'!$B$8:$AV$128, 37)</f>
        <v>11.169142503868427</v>
      </c>
      <c r="S351" s="46">
        <f>VLOOKUP(I351, '[1]Lapse Rates'!$A$4:$F$24, 3)</f>
        <v>2.4510465999999999E-3</v>
      </c>
      <c r="T351" s="33">
        <f t="shared" ref="T351:T365" si="443">W350</f>
        <v>0.94463526965673661</v>
      </c>
      <c r="U351" s="33">
        <f t="shared" si="433"/>
        <v>1.0550765940976269E-2</v>
      </c>
      <c r="V351" s="39">
        <f t="shared" si="427"/>
        <v>2.3153450659322275E-3</v>
      </c>
      <c r="W351" s="32">
        <f t="shared" si="434"/>
        <v>0.93176915864982812</v>
      </c>
      <c r="X351" s="32"/>
      <c r="Y351" s="5">
        <f t="shared" si="440"/>
        <v>0</v>
      </c>
      <c r="Z351" s="5">
        <f t="shared" si="429"/>
        <v>5.6888675381010678</v>
      </c>
      <c r="AA351" s="5">
        <f t="shared" si="435"/>
        <v>0</v>
      </c>
      <c r="AB351" s="5">
        <f t="shared" si="418"/>
        <v>5.6113840864452733</v>
      </c>
      <c r="AC351" s="32"/>
      <c r="AD351" s="5">
        <f t="shared" si="441"/>
        <v>11412.428178479931</v>
      </c>
      <c r="AE351" s="5">
        <f t="shared" si="420"/>
        <v>-114.12428178479931</v>
      </c>
      <c r="AF351" s="5">
        <f t="shared" si="438"/>
        <v>-1426.9757383120275</v>
      </c>
      <c r="AG351" s="5">
        <f>-U351*M351</f>
        <v>-6353.9772218681974</v>
      </c>
      <c r="AH351" s="5">
        <f t="shared" si="422"/>
        <v>3517.3509365149075</v>
      </c>
      <c r="AI351" s="42">
        <f t="shared" si="439"/>
        <v>0</v>
      </c>
      <c r="AJ351" s="42">
        <f t="shared" si="442"/>
        <v>1108.9216901712803</v>
      </c>
      <c r="AK351" s="42">
        <f t="shared" si="436"/>
        <v>4626.2726266861882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24"/>
        <v>7</v>
      </c>
      <c r="J352" s="11">
        <f t="shared" si="413"/>
        <v>12248.128275695462</v>
      </c>
      <c r="K352" s="11">
        <f t="shared" si="425"/>
        <v>122.48128275695463</v>
      </c>
      <c r="L352" s="24">
        <f t="shared" si="432"/>
        <v>1531.4691681572442</v>
      </c>
      <c r="M352" s="11">
        <f t="shared" si="411"/>
        <v>602229</v>
      </c>
      <c r="N352" s="78">
        <f t="shared" si="414"/>
        <v>0</v>
      </c>
      <c r="O352" s="35">
        <f t="shared" si="415"/>
        <v>0</v>
      </c>
      <c r="P352" s="35">
        <f t="shared" si="437"/>
        <v>6.0222899999999999</v>
      </c>
      <c r="Q352">
        <f t="shared" si="417"/>
        <v>71</v>
      </c>
      <c r="R352" s="45">
        <f>1000*VLOOKUP(Q352, '[1]Mortality (Interventions)'!$B$8:$AV$128, 37)</f>
        <v>12.422415795225188</v>
      </c>
      <c r="S352" s="46">
        <f>VLOOKUP(I352, '[1]Lapse Rates'!$A$4:$F$24, 3)</f>
        <v>2.2232648999999998E-3</v>
      </c>
      <c r="T352" s="33">
        <f t="shared" si="443"/>
        <v>0.93176915864982812</v>
      </c>
      <c r="U352" s="33">
        <f t="shared" si="433"/>
        <v>1.1574823913915308E-2</v>
      </c>
      <c r="V352" s="39">
        <f t="shared" si="427"/>
        <v>2.0715696653286941E-3</v>
      </c>
      <c r="W352" s="32">
        <f t="shared" si="434"/>
        <v>0.9181227650705841</v>
      </c>
      <c r="X352" s="32"/>
      <c r="Y352" s="5">
        <f t="shared" si="440"/>
        <v>0</v>
      </c>
      <c r="Z352" s="5">
        <f t="shared" si="429"/>
        <v>5.6113840864452733</v>
      </c>
      <c r="AA352" s="5">
        <f t="shared" si="435"/>
        <v>0</v>
      </c>
      <c r="AB352" s="5">
        <f t="shared" si="418"/>
        <v>5.5292015468569282</v>
      </c>
      <c r="AC352" s="32"/>
      <c r="AD352" s="5">
        <f t="shared" si="441"/>
        <v>11245.285399420723</v>
      </c>
      <c r="AE352" s="5">
        <f t="shared" si="420"/>
        <v>-112.45285399420723</v>
      </c>
      <c r="AF352" s="5">
        <f t="shared" si="438"/>
        <v>-1406.0767072888764</v>
      </c>
      <c r="AG352" s="5">
        <f t="shared" ref="AG352:AG365" si="444">-U352*M352</f>
        <v>-6970.6946308533015</v>
      </c>
      <c r="AH352" s="5">
        <f t="shared" si="422"/>
        <v>2756.0612072843387</v>
      </c>
      <c r="AI352" s="42">
        <f t="shared" si="439"/>
        <v>0</v>
      </c>
      <c r="AJ352" s="42">
        <f t="shared" si="442"/>
        <v>1092.6813494852215</v>
      </c>
      <c r="AK352" s="42">
        <f t="shared" si="436"/>
        <v>3848.74255676956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24"/>
        <v>8</v>
      </c>
      <c r="J353" s="11">
        <f t="shared" si="413"/>
        <v>12248.128275695462</v>
      </c>
      <c r="K353" s="11">
        <f t="shared" si="425"/>
        <v>122.48128275695463</v>
      </c>
      <c r="L353" s="24">
        <f t="shared" si="432"/>
        <v>1531.4691681572442</v>
      </c>
      <c r="M353" s="11">
        <f t="shared" si="411"/>
        <v>602229</v>
      </c>
      <c r="N353" s="78">
        <f t="shared" si="414"/>
        <v>0</v>
      </c>
      <c r="O353" s="35">
        <f t="shared" si="415"/>
        <v>0</v>
      </c>
      <c r="P353" s="35">
        <f t="shared" si="437"/>
        <v>6.0222899999999999</v>
      </c>
      <c r="Q353">
        <f t="shared" si="417"/>
        <v>72</v>
      </c>
      <c r="R353" s="45">
        <f>1000*VLOOKUP(Q353, '[1]Mortality (Interventions)'!$B$8:$AV$128, 37)</f>
        <v>13.874782779164402</v>
      </c>
      <c r="S353" s="46">
        <f>VLOOKUP(I353, '[1]Lapse Rates'!$A$4:$F$24, 3)</f>
        <v>2.1873403E-3</v>
      </c>
      <c r="T353" s="33">
        <f t="shared" si="443"/>
        <v>0.9181227650705841</v>
      </c>
      <c r="U353" s="33">
        <f t="shared" si="433"/>
        <v>1.2738753929960144E-2</v>
      </c>
      <c r="V353" s="39">
        <f t="shared" si="427"/>
        <v>2.008246924386321E-3</v>
      </c>
      <c r="W353" s="32">
        <f t="shared" si="434"/>
        <v>0.90337576421623766</v>
      </c>
      <c r="X353" s="32"/>
      <c r="Y353" s="5">
        <f t="shared" si="440"/>
        <v>0</v>
      </c>
      <c r="Z353" s="5">
        <f t="shared" si="429"/>
        <v>5.5292015468569282</v>
      </c>
      <c r="AA353" s="5">
        <f t="shared" si="435"/>
        <v>0</v>
      </c>
      <c r="AB353" s="5">
        <f t="shared" si="418"/>
        <v>5.4403908310818059</v>
      </c>
      <c r="AC353" s="32"/>
      <c r="AD353" s="5">
        <f t="shared" si="441"/>
        <v>11064.662241274898</v>
      </c>
      <c r="AE353" s="5">
        <f t="shared" si="420"/>
        <v>-110.64662241274898</v>
      </c>
      <c r="AF353" s="5">
        <f t="shared" si="438"/>
        <v>-1383.4921301576562</v>
      </c>
      <c r="AG353" s="5">
        <f t="shared" si="444"/>
        <v>-7671.6470404859674</v>
      </c>
      <c r="AH353" s="5">
        <f t="shared" si="422"/>
        <v>1898.8764482185261</v>
      </c>
      <c r="AI353" s="42">
        <f t="shared" si="439"/>
        <v>0</v>
      </c>
      <c r="AJ353" s="42">
        <f t="shared" si="442"/>
        <v>1075.1313468821236</v>
      </c>
      <c r="AK353" s="42">
        <f t="shared" si="436"/>
        <v>2974.0077951006497</v>
      </c>
    </row>
    <row r="354" spans="1:37" ht="15" x14ac:dyDescent="0.2">
      <c r="A354" s="12"/>
      <c r="B354" s="13">
        <v>1</v>
      </c>
      <c r="C354" s="10">
        <f>$H$344*0.14+$B$357</f>
        <v>1898.9130164281082</v>
      </c>
      <c r="D354" s="1"/>
      <c r="E354" s="81" t="s">
        <v>51</v>
      </c>
      <c r="F354" s="13"/>
      <c r="G354" s="8"/>
      <c r="I354" s="2">
        <f t="shared" si="424"/>
        <v>9</v>
      </c>
      <c r="J354" s="11">
        <f t="shared" si="413"/>
        <v>12248.128275695462</v>
      </c>
      <c r="K354" s="11">
        <f t="shared" si="425"/>
        <v>122.48128275695463</v>
      </c>
      <c r="L354" s="24">
        <f t="shared" si="432"/>
        <v>1531.4691681572442</v>
      </c>
      <c r="M354" s="11">
        <f t="shared" si="411"/>
        <v>602229</v>
      </c>
      <c r="N354" s="78">
        <f t="shared" si="414"/>
        <v>0</v>
      </c>
      <c r="O354" s="35">
        <f t="shared" si="415"/>
        <v>0</v>
      </c>
      <c r="P354" s="35">
        <f t="shared" si="437"/>
        <v>6.0222899999999999</v>
      </c>
      <c r="Q354">
        <f t="shared" si="417"/>
        <v>73</v>
      </c>
      <c r="R354" s="45">
        <f>1000*VLOOKUP(Q354, '[1]Mortality (Interventions)'!$B$8:$AV$128, 37)</f>
        <v>15.559207435124552</v>
      </c>
      <c r="S354" s="46">
        <f>VLOOKUP(I354, '[1]Lapse Rates'!$A$4:$F$24, 3)</f>
        <v>1.9768835000000002E-3</v>
      </c>
      <c r="T354" s="33">
        <f t="shared" si="443"/>
        <v>0.90337576421623766</v>
      </c>
      <c r="U354" s="33">
        <f t="shared" si="433"/>
        <v>1.405581090730461E-2</v>
      </c>
      <c r="V354" s="39">
        <f t="shared" si="427"/>
        <v>1.7858686425789709E-3</v>
      </c>
      <c r="W354" s="32">
        <f t="shared" si="434"/>
        <v>0.88753408466635408</v>
      </c>
      <c r="X354" s="32"/>
      <c r="Y354" s="5">
        <f t="shared" si="440"/>
        <v>0</v>
      </c>
      <c r="Z354" s="5">
        <f t="shared" si="429"/>
        <v>5.4403908310818059</v>
      </c>
      <c r="AA354" s="5">
        <f t="shared" si="435"/>
        <v>0</v>
      </c>
      <c r="AB354" s="5">
        <f t="shared" si="418"/>
        <v>5.3449876427453376</v>
      </c>
      <c r="AC354" s="32"/>
      <c r="AD354" s="5">
        <f t="shared" si="441"/>
        <v>10870.631318045462</v>
      </c>
      <c r="AE354" s="5">
        <f t="shared" si="420"/>
        <v>-108.70631318045463</v>
      </c>
      <c r="AF354" s="5">
        <f t="shared" si="438"/>
        <v>-1359.2310863551825</v>
      </c>
      <c r="AG354" s="5">
        <f t="shared" si="444"/>
        <v>-8464.8169468951473</v>
      </c>
      <c r="AH354" s="5">
        <f t="shared" si="422"/>
        <v>937.87697161467622</v>
      </c>
      <c r="AI354" s="42">
        <f t="shared" si="439"/>
        <v>0</v>
      </c>
      <c r="AJ354" s="42">
        <f t="shared" si="442"/>
        <v>1056.2785453177862</v>
      </c>
      <c r="AK354" s="42">
        <f t="shared" si="436"/>
        <v>1994.1555169324624</v>
      </c>
    </row>
    <row r="355" spans="1:37" ht="15" x14ac:dyDescent="0.2">
      <c r="A355" s="12"/>
      <c r="B355" s="70" t="s">
        <v>49</v>
      </c>
      <c r="C355" s="10">
        <f>$H$344*0.11+$B$357</f>
        <v>1531.4691681572442</v>
      </c>
      <c r="D355" s="1"/>
      <c r="E355" s="1"/>
      <c r="F355" s="1"/>
      <c r="I355" s="2">
        <f t="shared" si="424"/>
        <v>10</v>
      </c>
      <c r="J355" s="11">
        <f t="shared" si="413"/>
        <v>12248.128275695462</v>
      </c>
      <c r="K355" s="11">
        <f t="shared" si="425"/>
        <v>122.48128275695463</v>
      </c>
      <c r="L355" s="24">
        <f t="shared" si="432"/>
        <v>1531.4691681572442</v>
      </c>
      <c r="M355" s="11">
        <f t="shared" si="411"/>
        <v>602229</v>
      </c>
      <c r="N355" s="78">
        <f t="shared" si="414"/>
        <v>0</v>
      </c>
      <c r="O355" s="35">
        <f t="shared" si="415"/>
        <v>0</v>
      </c>
      <c r="P355" s="35">
        <f t="shared" si="437"/>
        <v>6.0222899999999999</v>
      </c>
      <c r="Q355">
        <f t="shared" si="417"/>
        <v>74</v>
      </c>
      <c r="R355" s="45">
        <f>1000*VLOOKUP(Q355, '[1]Mortality (Interventions)'!$B$8:$AV$128, 37)</f>
        <v>17.572469505599955</v>
      </c>
      <c r="S355" s="46">
        <f>VLOOKUP(I355, '[1]Lapse Rates'!$A$4:$F$24, 3)</f>
        <v>1.6914747999999999E-3</v>
      </c>
      <c r="T355" s="33">
        <f t="shared" si="443"/>
        <v>0.88753408466635408</v>
      </c>
      <c r="U355" s="33">
        <f t="shared" si="433"/>
        <v>1.5596165637980075E-2</v>
      </c>
      <c r="V355" s="39">
        <f t="shared" si="427"/>
        <v>1.5012415383542043E-3</v>
      </c>
      <c r="W355" s="32">
        <f t="shared" si="434"/>
        <v>0.87043667749001985</v>
      </c>
      <c r="X355" s="32"/>
      <c r="Y355" s="5">
        <f t="shared" si="440"/>
        <v>0</v>
      </c>
      <c r="Z355" s="5">
        <f t="shared" si="429"/>
        <v>5.3449876427453376</v>
      </c>
      <c r="AA355" s="5">
        <f t="shared" si="435"/>
        <v>0</v>
      </c>
      <c r="AB355" s="5">
        <f t="shared" si="418"/>
        <v>5.2420220984813719</v>
      </c>
      <c r="AC355" s="32"/>
      <c r="AD355" s="5">
        <f t="shared" si="441"/>
        <v>10661.220081767924</v>
      </c>
      <c r="AE355" s="5">
        <f t="shared" si="420"/>
        <v>-106.61220081767924</v>
      </c>
      <c r="AF355" s="5">
        <f t="shared" si="438"/>
        <v>-1333.0469344091962</v>
      </c>
      <c r="AG355" s="5">
        <f t="shared" si="444"/>
        <v>-9392.4632359951029</v>
      </c>
      <c r="AH355" s="5">
        <f>SUM(AD355:AG355)</f>
        <v>-170.90228945405397</v>
      </c>
      <c r="AI355" s="42">
        <f t="shared" si="439"/>
        <v>0</v>
      </c>
      <c r="AJ355" s="42">
        <f t="shared" si="442"/>
        <v>1035.9313764089725</v>
      </c>
      <c r="AK355" s="42">
        <f t="shared" si="436"/>
        <v>865.02908695491851</v>
      </c>
    </row>
    <row r="356" spans="1:37" ht="15" x14ac:dyDescent="0.2">
      <c r="D356" s="1"/>
      <c r="E356" s="1"/>
      <c r="F356" s="1"/>
      <c r="I356" s="2">
        <f t="shared" si="424"/>
        <v>11</v>
      </c>
      <c r="J356" s="11">
        <f t="shared" si="413"/>
        <v>12248.128275695462</v>
      </c>
      <c r="K356" s="11">
        <f t="shared" si="425"/>
        <v>122.48128275695463</v>
      </c>
      <c r="L356" s="24">
        <f t="shared" si="432"/>
        <v>1531.4691681572442</v>
      </c>
      <c r="M356" s="11">
        <f t="shared" si="411"/>
        <v>602229</v>
      </c>
      <c r="N356" s="78">
        <f t="shared" si="414"/>
        <v>0</v>
      </c>
      <c r="O356" s="35">
        <f t="shared" si="415"/>
        <v>0</v>
      </c>
      <c r="P356" s="35">
        <f t="shared" si="437"/>
        <v>6.0222899999999999</v>
      </c>
      <c r="Q356">
        <f t="shared" si="417"/>
        <v>75</v>
      </c>
      <c r="R356" s="45">
        <f>1000*VLOOKUP(Q356, '[1]Mortality (Interventions)'!$B$8:$AV$128, 37)</f>
        <v>19.909086687259808</v>
      </c>
      <c r="S356" s="46">
        <f>VLOOKUP(I356, '[1]Lapse Rates'!$A$4:$F$24, 3)</f>
        <v>1.5867464999999999E-3</v>
      </c>
      <c r="T356" s="33">
        <f t="shared" si="443"/>
        <v>0.87043667749001985</v>
      </c>
      <c r="U356" s="33">
        <f t="shared" si="433"/>
        <v>1.7329599267919212E-2</v>
      </c>
      <c r="V356" s="39">
        <f t="shared" si="427"/>
        <v>1.3811623514789178E-3</v>
      </c>
      <c r="W356" s="32">
        <f t="shared" si="434"/>
        <v>0.85172591587062174</v>
      </c>
      <c r="X356" s="31"/>
      <c r="Y356" s="5">
        <f t="shared" si="440"/>
        <v>0</v>
      </c>
      <c r="Z356" s="5">
        <f t="shared" si="429"/>
        <v>5.2420220984813719</v>
      </c>
      <c r="AA356" s="5">
        <f t="shared" si="435"/>
        <v>0</v>
      </c>
      <c r="AB356" s="5">
        <f t="shared" si="418"/>
        <v>5.1293404658884869</v>
      </c>
      <c r="AC356" s="32"/>
      <c r="AD356" s="5">
        <f t="shared" si="441"/>
        <v>10432.048273317576</v>
      </c>
      <c r="AE356" s="5">
        <f t="shared" si="420"/>
        <v>-104.32048273317577</v>
      </c>
      <c r="AF356" s="5">
        <f t="shared" si="438"/>
        <v>-1304.3919798763479</v>
      </c>
      <c r="AG356" s="5">
        <f t="shared" si="444"/>
        <v>-10436.387237519719</v>
      </c>
      <c r="AH356" s="5">
        <f t="shared" ref="AH356:AH365" si="445">SUM(AD356:AG356)</f>
        <v>-1413.0514268116658</v>
      </c>
      <c r="AI356" s="42">
        <f t="shared" si="439"/>
        <v>0</v>
      </c>
      <c r="AJ356" s="42">
        <f t="shared" si="442"/>
        <v>1013.6643386241908</v>
      </c>
      <c r="AK356" s="42">
        <f t="shared" ref="AK356:AK365" si="446">SUM(AH356:AJ356)</f>
        <v>-399.387088187475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24"/>
        <v>12</v>
      </c>
      <c r="J357" s="11">
        <f t="shared" si="413"/>
        <v>12248.128275695462</v>
      </c>
      <c r="K357" s="11">
        <f t="shared" si="425"/>
        <v>122.48128275695463</v>
      </c>
      <c r="L357" s="24">
        <f t="shared" si="432"/>
        <v>1531.4691681572442</v>
      </c>
      <c r="M357" s="11">
        <f t="shared" si="411"/>
        <v>602229</v>
      </c>
      <c r="N357" s="78">
        <f t="shared" si="414"/>
        <v>0</v>
      </c>
      <c r="O357" s="35">
        <f t="shared" si="415"/>
        <v>0</v>
      </c>
      <c r="P357" s="35">
        <f t="shared" si="437"/>
        <v>6.0222899999999999</v>
      </c>
      <c r="Q357">
        <f t="shared" si="417"/>
        <v>76</v>
      </c>
      <c r="R357" s="45">
        <f>1000*VLOOKUP(Q357, '[1]Mortality (Interventions)'!$B$8:$AV$128, 37)</f>
        <v>22.611370435011928</v>
      </c>
      <c r="S357" s="46">
        <f>VLOOKUP(I357, '[1]Lapse Rates'!$A$4:$F$24, 3)</f>
        <v>1.4412507000000001E-3</v>
      </c>
      <c r="T357" s="33">
        <f t="shared" si="443"/>
        <v>0.85172591587062174</v>
      </c>
      <c r="U357" s="33">
        <f t="shared" si="433"/>
        <v>1.9258690192850435E-2</v>
      </c>
      <c r="V357" s="39">
        <f t="shared" si="427"/>
        <v>1.2275505724566747E-3</v>
      </c>
      <c r="W357" s="32">
        <f t="shared" si="434"/>
        <v>0.8312396751053146</v>
      </c>
      <c r="X357" s="31"/>
      <c r="Y357" s="5">
        <f t="shared" si="440"/>
        <v>0</v>
      </c>
      <c r="Z357" s="5">
        <f t="shared" si="429"/>
        <v>5.1293404658884869</v>
      </c>
      <c r="AA357" s="5">
        <f t="shared" si="435"/>
        <v>0</v>
      </c>
      <c r="AB357" s="5">
        <f t="shared" si="418"/>
        <v>5.0059663829899854</v>
      </c>
      <c r="AC357" s="32"/>
      <c r="AD357" s="5">
        <f t="shared" si="441"/>
        <v>10181.130168537313</v>
      </c>
      <c r="AE357" s="5">
        <f t="shared" si="420"/>
        <v>-101.81130168537314</v>
      </c>
      <c r="AF357" s="5">
        <f t="shared" si="438"/>
        <v>-1273.0179337728341</v>
      </c>
      <c r="AG357" s="5">
        <f t="shared" si="444"/>
        <v>-11598.141736150124</v>
      </c>
      <c r="AH357" s="5">
        <f t="shared" si="445"/>
        <v>-2791.8408030710179</v>
      </c>
      <c r="AI357" s="42">
        <f t="shared" si="439"/>
        <v>0</v>
      </c>
      <c r="AJ357" s="42">
        <f t="shared" si="442"/>
        <v>989.28436913787903</v>
      </c>
      <c r="AK357" s="42">
        <f t="shared" si="446"/>
        <v>-1802.556433933139</v>
      </c>
    </row>
    <row r="358" spans="1:37" ht="15" x14ac:dyDescent="0.2">
      <c r="A358" s="48"/>
      <c r="D358" s="1"/>
      <c r="E358" s="1"/>
      <c r="F358" s="1"/>
      <c r="I358" s="2">
        <f t="shared" si="424"/>
        <v>13</v>
      </c>
      <c r="J358" s="11">
        <f t="shared" si="413"/>
        <v>12248.128275695462</v>
      </c>
      <c r="K358" s="11">
        <f t="shared" si="425"/>
        <v>122.48128275695463</v>
      </c>
      <c r="L358" s="24">
        <f t="shared" si="432"/>
        <v>1531.4691681572442</v>
      </c>
      <c r="M358" s="11">
        <f t="shared" si="411"/>
        <v>602229</v>
      </c>
      <c r="N358" s="78">
        <f t="shared" si="414"/>
        <v>0</v>
      </c>
      <c r="O358" s="35">
        <f t="shared" si="415"/>
        <v>0</v>
      </c>
      <c r="P358" s="35">
        <f t="shared" si="437"/>
        <v>6.0222899999999999</v>
      </c>
      <c r="Q358">
        <f t="shared" si="417"/>
        <v>77</v>
      </c>
      <c r="R358" s="45">
        <f>1000*VLOOKUP(Q358, '[1]Mortality (Interventions)'!$B$8:$AV$128, 37)</f>
        <v>25.753932735355466</v>
      </c>
      <c r="S358" s="46">
        <f>VLOOKUP(I358, '[1]Lapse Rates'!$A$4:$F$24, 3)</f>
        <v>1.3481251E-3</v>
      </c>
      <c r="T358" s="33">
        <f t="shared" si="443"/>
        <v>0.8312396751053146</v>
      </c>
      <c r="U358" s="33">
        <f t="shared" si="433"/>
        <v>2.1407690679621005E-2</v>
      </c>
      <c r="V358" s="39">
        <f t="shared" si="427"/>
        <v>1.1206150701253198E-3</v>
      </c>
      <c r="W358" s="32">
        <f t="shared" si="434"/>
        <v>0.80871136935556831</v>
      </c>
      <c r="X358" s="31"/>
      <c r="Y358" s="5">
        <f t="shared" si="440"/>
        <v>0</v>
      </c>
      <c r="Z358" s="5">
        <f t="shared" si="429"/>
        <v>5.0059663829899854</v>
      </c>
      <c r="AA358" s="5">
        <f t="shared" si="435"/>
        <v>0</v>
      </c>
      <c r="AB358" s="5">
        <f t="shared" si="418"/>
        <v>4.8702943925563451</v>
      </c>
      <c r="AC358" s="32"/>
      <c r="AD358" s="5">
        <f t="shared" si="441"/>
        <v>9905.2005898803327</v>
      </c>
      <c r="AE358" s="5">
        <f t="shared" si="420"/>
        <v>-99.05200589880333</v>
      </c>
      <c r="AF358" s="5">
        <f t="shared" si="438"/>
        <v>-1238.516528106278</v>
      </c>
      <c r="AG358" s="5">
        <f t="shared" si="444"/>
        <v>-12892.332150297478</v>
      </c>
      <c r="AH358" s="5">
        <f t="shared" si="445"/>
        <v>-4324.7000944222273</v>
      </c>
      <c r="AI358" s="42">
        <f t="shared" si="439"/>
        <v>0</v>
      </c>
      <c r="AJ358" s="42">
        <f t="shared" si="442"/>
        <v>962.47426139075947</v>
      </c>
      <c r="AK358" s="42">
        <f t="shared" si="446"/>
        <v>-3362.225833031468</v>
      </c>
    </row>
    <row r="359" spans="1:37" ht="15" x14ac:dyDescent="0.2">
      <c r="A359" s="48"/>
      <c r="D359" s="1"/>
      <c r="E359" s="1"/>
      <c r="F359" s="37"/>
      <c r="I359" s="2">
        <f t="shared" si="424"/>
        <v>14</v>
      </c>
      <c r="J359" s="11">
        <f t="shared" si="413"/>
        <v>12248.128275695462</v>
      </c>
      <c r="K359" s="11">
        <f t="shared" si="425"/>
        <v>122.48128275695463</v>
      </c>
      <c r="L359" s="24">
        <f t="shared" si="432"/>
        <v>1531.4691681572442</v>
      </c>
      <c r="M359" s="11">
        <f t="shared" si="411"/>
        <v>602229</v>
      </c>
      <c r="N359" s="78">
        <f t="shared" si="414"/>
        <v>0</v>
      </c>
      <c r="O359" s="35">
        <f t="shared" si="415"/>
        <v>0</v>
      </c>
      <c r="P359" s="35">
        <f t="shared" si="437"/>
        <v>6.0222899999999999</v>
      </c>
      <c r="Q359">
        <f t="shared" si="417"/>
        <v>78</v>
      </c>
      <c r="R359" s="45">
        <f>1000*VLOOKUP(Q359, '[1]Mortality (Interventions)'!$B$8:$AV$128, 37)</f>
        <v>29.299277771052456</v>
      </c>
      <c r="S359" s="46">
        <f>VLOOKUP(I359, '[1]Lapse Rates'!$A$4:$F$24, 3)</f>
        <v>1.1365788999999999E-3</v>
      </c>
      <c r="T359" s="33">
        <f t="shared" si="443"/>
        <v>0.80871136935556831</v>
      </c>
      <c r="U359" s="33">
        <f t="shared" si="433"/>
        <v>2.3694659047356997E-2</v>
      </c>
      <c r="V359" s="39">
        <f t="shared" si="427"/>
        <v>9.1916427859964551E-4</v>
      </c>
      <c r="W359" s="32">
        <f t="shared" si="434"/>
        <v>0.78409754602961168</v>
      </c>
      <c r="X359" s="31"/>
      <c r="Y359" s="5">
        <f t="shared" si="440"/>
        <v>0</v>
      </c>
      <c r="Z359" s="5">
        <f t="shared" si="429"/>
        <v>4.8702943925563451</v>
      </c>
      <c r="AA359" s="5">
        <f t="shared" si="435"/>
        <v>0</v>
      </c>
      <c r="AB359" s="5">
        <f t="shared" si="418"/>
        <v>4.7220628104786702</v>
      </c>
      <c r="AC359" s="32"/>
      <c r="AD359" s="5">
        <f t="shared" si="441"/>
        <v>9603.7273244287117</v>
      </c>
      <c r="AE359" s="5">
        <f t="shared" si="420"/>
        <v>-96.037273244287121</v>
      </c>
      <c r="AF359" s="5">
        <f t="shared" si="438"/>
        <v>-1200.8212165721059</v>
      </c>
      <c r="AG359" s="5">
        <f t="shared" si="444"/>
        <v>-14269.610823430758</v>
      </c>
      <c r="AH359" s="5">
        <f t="shared" si="445"/>
        <v>-5962.7419888184377</v>
      </c>
      <c r="AI359" s="42">
        <f t="shared" si="439"/>
        <v>0</v>
      </c>
      <c r="AJ359" s="42">
        <f t="shared" si="442"/>
        <v>933.18216990110193</v>
      </c>
      <c r="AK359" s="42">
        <f t="shared" si="446"/>
        <v>-5029.5598189173361</v>
      </c>
    </row>
    <row r="360" spans="1:37" ht="15" x14ac:dyDescent="0.2">
      <c r="A360" s="48"/>
      <c r="D360" s="1"/>
      <c r="E360" s="1"/>
      <c r="F360" s="1"/>
      <c r="I360" s="2">
        <f t="shared" si="424"/>
        <v>15</v>
      </c>
      <c r="J360" s="11">
        <f t="shared" si="413"/>
        <v>12248.128275695462</v>
      </c>
      <c r="K360" s="11">
        <f t="shared" si="425"/>
        <v>122.48128275695463</v>
      </c>
      <c r="L360" s="24">
        <f t="shared" si="432"/>
        <v>1531.4691681572442</v>
      </c>
      <c r="M360" s="11">
        <f t="shared" si="411"/>
        <v>602229</v>
      </c>
      <c r="N360" s="78">
        <f t="shared" si="414"/>
        <v>0</v>
      </c>
      <c r="O360" s="35">
        <f t="shared" si="415"/>
        <v>0</v>
      </c>
      <c r="P360" s="35">
        <f t="shared" si="437"/>
        <v>6.0222899999999999</v>
      </c>
      <c r="Q360">
        <f t="shared" si="417"/>
        <v>79</v>
      </c>
      <c r="R360" s="45">
        <f>1000*VLOOKUP(Q360, '[1]Mortality (Interventions)'!$B$8:$AV$128, 37)</f>
        <v>33.280665563264122</v>
      </c>
      <c r="S360" s="46">
        <f>VLOOKUP(I360, '[1]Lapse Rates'!$A$4:$F$24, 3)</f>
        <v>1.0075606E-3</v>
      </c>
      <c r="T360" s="33">
        <f t="shared" si="443"/>
        <v>0.78409754602961168</v>
      </c>
      <c r="U360" s="33">
        <f t="shared" si="433"/>
        <v>2.6095288198387603E-2</v>
      </c>
      <c r="V360" s="39">
        <f t="shared" si="427"/>
        <v>7.900257939361232E-4</v>
      </c>
      <c r="W360" s="32">
        <f t="shared" si="434"/>
        <v>0.75721223203728794</v>
      </c>
      <c r="X360" s="31"/>
      <c r="Y360" s="5">
        <f t="shared" si="440"/>
        <v>0</v>
      </c>
      <c r="Z360" s="5">
        <f t="shared" si="429"/>
        <v>4.7220628104786702</v>
      </c>
      <c r="AA360" s="5">
        <f t="shared" si="435"/>
        <v>0</v>
      </c>
      <c r="AB360" s="5">
        <f t="shared" si="418"/>
        <v>4.560151652875839</v>
      </c>
      <c r="AC360" s="32"/>
      <c r="AD360" s="5">
        <f t="shared" si="441"/>
        <v>9274.4325499183797</v>
      </c>
      <c r="AE360" s="5">
        <f t="shared" si="420"/>
        <v>-92.744325499183802</v>
      </c>
      <c r="AF360" s="5">
        <f t="shared" si="438"/>
        <v>-1159.6471871166355</v>
      </c>
      <c r="AG360" s="5">
        <f t="shared" si="444"/>
        <v>-15715.339316426767</v>
      </c>
      <c r="AH360" s="5">
        <f t="shared" si="445"/>
        <v>-7693.2982791242066</v>
      </c>
      <c r="AI360" s="42">
        <f t="shared" si="439"/>
        <v>0</v>
      </c>
      <c r="AJ360" s="42">
        <f t="shared" si="442"/>
        <v>901.18684917723124</v>
      </c>
      <c r="AK360" s="42">
        <f t="shared" si="446"/>
        <v>-6792.1114299469755</v>
      </c>
    </row>
    <row r="361" spans="1:37" ht="15" x14ac:dyDescent="0.2">
      <c r="I361" s="2">
        <f t="shared" si="424"/>
        <v>16</v>
      </c>
      <c r="J361" s="11">
        <f t="shared" si="413"/>
        <v>12248.128275695462</v>
      </c>
      <c r="K361" s="11">
        <f t="shared" si="425"/>
        <v>122.48128275695463</v>
      </c>
      <c r="L361" s="24">
        <f t="shared" si="432"/>
        <v>1531.4691681572442</v>
      </c>
      <c r="M361" s="11">
        <f t="shared" si="411"/>
        <v>602229</v>
      </c>
      <c r="N361" s="78">
        <f t="shared" si="414"/>
        <v>0</v>
      </c>
      <c r="O361" s="35">
        <f t="shared" si="415"/>
        <v>0</v>
      </c>
      <c r="P361" s="35">
        <f t="shared" si="437"/>
        <v>6.0222899999999999</v>
      </c>
      <c r="Q361">
        <f t="shared" si="417"/>
        <v>80</v>
      </c>
      <c r="R361" s="45">
        <f>1000*VLOOKUP(Q361, '[1]Mortality (Interventions)'!$B$8:$AV$128, 37)</f>
        <v>37.670908502415124</v>
      </c>
      <c r="S361" s="46">
        <f>VLOOKUP(I361, '[1]Lapse Rates'!$A$4:$F$24, 3)</f>
        <v>8.9731130000000002E-4</v>
      </c>
      <c r="T361" s="33">
        <f t="shared" si="443"/>
        <v>0.75721223203728794</v>
      </c>
      <c r="U361" s="33">
        <f t="shared" si="433"/>
        <v>2.8524872709986205E-2</v>
      </c>
      <c r="V361" s="39">
        <f t="shared" si="427"/>
        <v>6.7945509230528053E-4</v>
      </c>
      <c r="W361" s="32">
        <f t="shared" si="434"/>
        <v>0.72800790423499651</v>
      </c>
      <c r="X361" s="31"/>
      <c r="Y361" s="5">
        <f t="shared" si="440"/>
        <v>0</v>
      </c>
      <c r="Z361" s="5">
        <f t="shared" si="429"/>
        <v>4.560151652875839</v>
      </c>
      <c r="AA361" s="5">
        <f t="shared" si="435"/>
        <v>0</v>
      </c>
      <c r="AB361" s="5">
        <f t="shared" si="418"/>
        <v>4.3842747215953768</v>
      </c>
      <c r="AC361" s="32"/>
      <c r="AD361" s="5">
        <f t="shared" si="441"/>
        <v>8916.7341967904558</v>
      </c>
      <c r="AE361" s="5">
        <f t="shared" si="420"/>
        <v>-89.167341967904548</v>
      </c>
      <c r="AF361" s="5">
        <f t="shared" si="438"/>
        <v>-1114.9216595106689</v>
      </c>
      <c r="AG361" s="5">
        <f t="shared" si="444"/>
        <v>-17178.505567262284</v>
      </c>
      <c r="AH361" s="5">
        <f t="shared" si="445"/>
        <v>-9465.8603719504026</v>
      </c>
      <c r="AI361" s="42">
        <f t="shared" si="439"/>
        <v>0</v>
      </c>
      <c r="AJ361" s="42">
        <f t="shared" si="442"/>
        <v>866.43165933523937</v>
      </c>
      <c r="AK361" s="42">
        <f t="shared" si="446"/>
        <v>-8599.428712615163</v>
      </c>
    </row>
    <row r="362" spans="1:37" ht="15" x14ac:dyDescent="0.2">
      <c r="I362" s="2">
        <f t="shared" si="424"/>
        <v>17</v>
      </c>
      <c r="J362" s="11">
        <f t="shared" si="413"/>
        <v>12248.128275695462</v>
      </c>
      <c r="K362" s="11">
        <f t="shared" si="425"/>
        <v>122.48128275695463</v>
      </c>
      <c r="L362" s="24">
        <f t="shared" si="432"/>
        <v>1531.4691681572442</v>
      </c>
      <c r="M362" s="11">
        <f t="shared" si="411"/>
        <v>602229</v>
      </c>
      <c r="N362" s="78">
        <f t="shared" si="414"/>
        <v>0</v>
      </c>
      <c r="O362" s="35">
        <f t="shared" si="415"/>
        <v>0</v>
      </c>
      <c r="P362" s="35">
        <f t="shared" si="437"/>
        <v>6.0222899999999999</v>
      </c>
      <c r="Q362">
        <f t="shared" si="417"/>
        <v>81</v>
      </c>
      <c r="R362" s="45">
        <f>1000*VLOOKUP(Q362, '[1]Mortality (Interventions)'!$B$8:$AV$128, 37)</f>
        <v>42.543036195962685</v>
      </c>
      <c r="S362" s="46">
        <f>VLOOKUP(I362, '[1]Lapse Rates'!$A$4:$F$24, 3)</f>
        <v>7.4594940000000001E-4</v>
      </c>
      <c r="T362" s="33">
        <f t="shared" si="443"/>
        <v>0.72800790423499651</v>
      </c>
      <c r="U362" s="33">
        <f t="shared" si="433"/>
        <v>3.0971666620816393E-2</v>
      </c>
      <c r="V362" s="39">
        <f t="shared" si="427"/>
        <v>5.4305705935935315E-4</v>
      </c>
      <c r="W362" s="32">
        <f t="shared" si="434"/>
        <v>0.69649318055482079</v>
      </c>
      <c r="X362" s="31"/>
      <c r="Y362" s="5">
        <f t="shared" si="440"/>
        <v>0</v>
      </c>
      <c r="Z362" s="5">
        <f t="shared" si="429"/>
        <v>4.3842747215953768</v>
      </c>
      <c r="AA362" s="5">
        <f t="shared" si="435"/>
        <v>0</v>
      </c>
      <c r="AB362" s="5">
        <f t="shared" si="418"/>
        <v>4.1944839163234917</v>
      </c>
      <c r="AC362" s="32"/>
      <c r="AD362" s="5">
        <f t="shared" si="441"/>
        <v>8530.7378185825655</v>
      </c>
      <c r="AE362" s="5">
        <f t="shared" si="420"/>
        <v>-85.307378185825655</v>
      </c>
      <c r="AF362" s="5">
        <f t="shared" si="438"/>
        <v>-1066.6578318514846</v>
      </c>
      <c r="AG362" s="5">
        <f t="shared" si="444"/>
        <v>-18652.035817387634</v>
      </c>
      <c r="AH362" s="5">
        <f t="shared" si="445"/>
        <v>-11273.263208842378</v>
      </c>
      <c r="AI362" s="42">
        <f t="shared" si="439"/>
        <v>0</v>
      </c>
      <c r="AJ362" s="42">
        <f t="shared" si="442"/>
        <v>828.92682355310865</v>
      </c>
      <c r="AK362" s="42">
        <f t="shared" si="446"/>
        <v>-10444.336385289269</v>
      </c>
    </row>
    <row r="363" spans="1:37" ht="15" x14ac:dyDescent="0.2">
      <c r="I363" s="2">
        <f t="shared" si="424"/>
        <v>18</v>
      </c>
      <c r="J363" s="11">
        <f t="shared" si="413"/>
        <v>12248.128275695462</v>
      </c>
      <c r="K363" s="11">
        <f t="shared" si="425"/>
        <v>122.48128275695463</v>
      </c>
      <c r="L363" s="24">
        <f t="shared" si="432"/>
        <v>1531.4691681572442</v>
      </c>
      <c r="M363" s="11">
        <f t="shared" si="411"/>
        <v>602229</v>
      </c>
      <c r="N363" s="78">
        <f t="shared" si="414"/>
        <v>0</v>
      </c>
      <c r="O363" s="35">
        <f t="shared" si="415"/>
        <v>0</v>
      </c>
      <c r="P363" s="35">
        <f t="shared" si="437"/>
        <v>6.0222899999999999</v>
      </c>
      <c r="Q363">
        <f t="shared" si="417"/>
        <v>82</v>
      </c>
      <c r="R363" s="45">
        <f>1000*VLOOKUP(Q363, '[1]Mortality (Interventions)'!$B$8:$AV$128, 37)</f>
        <v>48.06755029287369</v>
      </c>
      <c r="S363" s="46">
        <f>VLOOKUP(I363, '[1]Lapse Rates'!$A$4:$F$24, 3)</f>
        <v>5.9837330000000002E-4</v>
      </c>
      <c r="T363" s="33">
        <f t="shared" si="443"/>
        <v>0.69649318055482079</v>
      </c>
      <c r="U363" s="33">
        <f t="shared" si="433"/>
        <v>3.3478720984962407E-2</v>
      </c>
      <c r="V363" s="39">
        <f t="shared" si="427"/>
        <v>4.1676292287608398E-4</v>
      </c>
      <c r="W363" s="32">
        <f t="shared" si="434"/>
        <v>0.66259769664698231</v>
      </c>
      <c r="X363" s="31"/>
      <c r="Y363" s="5">
        <f t="shared" si="440"/>
        <v>0</v>
      </c>
      <c r="Z363" s="5">
        <f t="shared" si="429"/>
        <v>4.1944839163234917</v>
      </c>
      <c r="AA363" s="5">
        <f t="shared" si="435"/>
        <v>0</v>
      </c>
      <c r="AB363" s="5">
        <f t="shared" si="418"/>
        <v>3.990355482540155</v>
      </c>
      <c r="AC363" s="32"/>
      <c r="AD363" s="5">
        <f t="shared" si="441"/>
        <v>8115.5815837125883</v>
      </c>
      <c r="AE363" s="5">
        <f t="shared" si="420"/>
        <v>-81.155815837125886</v>
      </c>
      <c r="AF363" s="5">
        <f t="shared" si="438"/>
        <v>-1014.7479433068601</v>
      </c>
      <c r="AG363" s="5">
        <f t="shared" si="444"/>
        <v>-20161.856660052927</v>
      </c>
      <c r="AH363" s="5">
        <f t="shared" si="445"/>
        <v>-13142.178835484325</v>
      </c>
      <c r="AI363" s="42">
        <f t="shared" si="439"/>
        <v>0</v>
      </c>
      <c r="AJ363" s="42">
        <f t="shared" si="442"/>
        <v>788.58864670077423</v>
      </c>
      <c r="AK363" s="42">
        <f t="shared" si="446"/>
        <v>-12353.59018878355</v>
      </c>
    </row>
    <row r="364" spans="1:37" ht="15" x14ac:dyDescent="0.2">
      <c r="I364" s="2">
        <f t="shared" si="424"/>
        <v>19</v>
      </c>
      <c r="J364" s="11">
        <f t="shared" si="413"/>
        <v>12248.128275695462</v>
      </c>
      <c r="K364" s="11">
        <f t="shared" si="425"/>
        <v>122.48128275695463</v>
      </c>
      <c r="L364" s="24">
        <f t="shared" si="432"/>
        <v>1531.4691681572442</v>
      </c>
      <c r="M364" s="11">
        <f t="shared" si="411"/>
        <v>602229</v>
      </c>
      <c r="N364" s="78">
        <f t="shared" si="414"/>
        <v>0</v>
      </c>
      <c r="O364" s="35">
        <f t="shared" si="415"/>
        <v>0</v>
      </c>
      <c r="P364" s="35">
        <f t="shared" si="437"/>
        <v>6.0222899999999999</v>
      </c>
      <c r="Q364">
        <f t="shared" si="417"/>
        <v>83</v>
      </c>
      <c r="R364" s="45">
        <f>1000*VLOOKUP(Q364, '[1]Mortality (Interventions)'!$B$8:$AV$128, 37)</f>
        <v>54.324586308677084</v>
      </c>
      <c r="S364" s="46">
        <f>VLOOKUP(I364, '[1]Lapse Rates'!$A$4:$F$24, 3)</f>
        <v>4.66450453E-2</v>
      </c>
      <c r="T364" s="33">
        <f t="shared" si="443"/>
        <v>0.66259769664698231</v>
      </c>
      <c r="U364" s="33">
        <f t="shared" si="433"/>
        <v>3.5995345759429628E-2</v>
      </c>
      <c r="V364" s="39">
        <f t="shared" si="427"/>
        <v>3.0906899575774149E-2</v>
      </c>
      <c r="W364" s="32">
        <f t="shared" si="434"/>
        <v>0.59569545131177848</v>
      </c>
      <c r="X364" s="31"/>
      <c r="Y364" s="5">
        <f t="shared" si="440"/>
        <v>0</v>
      </c>
      <c r="Z364" s="5">
        <f t="shared" si="429"/>
        <v>3.990355482540155</v>
      </c>
      <c r="AA364" s="5">
        <f t="shared" si="435"/>
        <v>0</v>
      </c>
      <c r="AB364" s="5">
        <f t="shared" si="418"/>
        <v>3.5874507594804106</v>
      </c>
      <c r="AC364" s="32"/>
      <c r="AD364" s="5">
        <f t="shared" si="441"/>
        <v>7296.1543009149636</v>
      </c>
      <c r="AE364" s="5">
        <f t="shared" si="420"/>
        <v>-72.961543009149636</v>
      </c>
      <c r="AF364" s="5">
        <f t="shared" si="438"/>
        <v>-912.28921729550359</v>
      </c>
      <c r="AG364" s="5">
        <f t="shared" si="444"/>
        <v>-21677.441081355544</v>
      </c>
      <c r="AH364" s="5">
        <f t="shared" si="445"/>
        <v>-15366.537540745234</v>
      </c>
      <c r="AI364" s="42">
        <f t="shared" si="439"/>
        <v>0</v>
      </c>
      <c r="AJ364" s="42">
        <f t="shared" si="442"/>
        <v>708.98666342339766</v>
      </c>
      <c r="AK364" s="42">
        <f t="shared" si="446"/>
        <v>-14657.550877321835</v>
      </c>
    </row>
    <row r="365" spans="1:37" ht="15" x14ac:dyDescent="0.2">
      <c r="I365" s="2">
        <f t="shared" si="424"/>
        <v>20</v>
      </c>
      <c r="J365" s="11">
        <f t="shared" si="413"/>
        <v>12248.128275695462</v>
      </c>
      <c r="K365" s="11">
        <f t="shared" si="425"/>
        <v>122.48128275695463</v>
      </c>
      <c r="L365" s="24">
        <f t="shared" si="432"/>
        <v>1531.4691681572442</v>
      </c>
      <c r="M365" s="11">
        <f t="shared" si="411"/>
        <v>602229</v>
      </c>
      <c r="N365" s="78">
        <f t="shared" si="414"/>
        <v>0</v>
      </c>
      <c r="O365" s="35">
        <f t="shared" si="415"/>
        <v>0</v>
      </c>
      <c r="P365" s="35">
        <f t="shared" si="437"/>
        <v>6.0222899999999999</v>
      </c>
      <c r="Q365">
        <f t="shared" si="417"/>
        <v>84</v>
      </c>
      <c r="R365" s="45">
        <f>1000*VLOOKUP(Q365, '[1]Mortality (Interventions)'!$B$8:$AV$128, 37)</f>
        <v>61.435594709156106</v>
      </c>
      <c r="S365" s="46">
        <f>VLOOKUP(I365, '[1]Lapse Rates'!$A$4:$F$24, 3)</f>
        <v>0</v>
      </c>
      <c r="T365" s="33">
        <f t="shared" si="443"/>
        <v>0.59569545131177848</v>
      </c>
      <c r="U365" s="33">
        <f t="shared" si="433"/>
        <v>3.6596904316878259E-2</v>
      </c>
      <c r="V365" s="39">
        <f t="shared" si="427"/>
        <v>0</v>
      </c>
      <c r="W365" s="32">
        <f t="shared" si="434"/>
        <v>0.55909854699490025</v>
      </c>
      <c r="X365" s="31"/>
      <c r="Y365" s="5">
        <f t="shared" si="440"/>
        <v>0</v>
      </c>
      <c r="Z365" s="5">
        <f t="shared" si="429"/>
        <v>3.5874507594804106</v>
      </c>
      <c r="AA365" s="5">
        <f t="shared" si="435"/>
        <v>0</v>
      </c>
      <c r="AB365" s="5">
        <f t="shared" si="418"/>
        <v>3.3670535885819177</v>
      </c>
      <c r="AC365" s="32"/>
      <c r="AD365" s="5">
        <f>$W365*J365</f>
        <v>6847.9107223484862</v>
      </c>
      <c r="AE365" s="5">
        <f t="shared" si="420"/>
        <v>-68.47910722348486</v>
      </c>
      <c r="AF365" s="5">
        <f t="shared" si="438"/>
        <v>-856.24218668420383</v>
      </c>
      <c r="AG365" s="5">
        <f t="shared" si="444"/>
        <v>-22039.717089849277</v>
      </c>
      <c r="AH365" s="5">
        <f t="shared" si="445"/>
        <v>-16116.52766140848</v>
      </c>
      <c r="AI365" s="42">
        <f t="shared" si="439"/>
        <v>0</v>
      </c>
      <c r="AJ365" s="42">
        <f t="shared" si="442"/>
        <v>665.41417036326777</v>
      </c>
      <c r="AK365" s="42">
        <f t="shared" si="446"/>
        <v>-15451.113491045211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215867.81357234783</v>
      </c>
      <c r="AE368" s="21">
        <f t="shared" ref="AE368:AK368" si="447">SUM(AE345:AE365)</f>
        <v>-6814.2180495552175</v>
      </c>
      <c r="AF368" s="21">
        <f t="shared" si="447"/>
        <v>-25843.08189869647</v>
      </c>
      <c r="AG368" s="21">
        <f t="shared" si="447"/>
        <v>-228007.62083996349</v>
      </c>
      <c r="AH368" s="21">
        <f t="shared" si="447"/>
        <v>-44797.107215867349</v>
      </c>
      <c r="AI368" s="21">
        <f t="shared" si="447"/>
        <v>0</v>
      </c>
      <c r="AJ368" s="21">
        <f t="shared" si="447"/>
        <v>19797.314934461036</v>
      </c>
      <c r="AK368" s="21">
        <f t="shared" si="447"/>
        <v>-24999.792281406299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106310.90426007936</v>
      </c>
      <c r="AE370" s="21">
        <f t="shared" ref="AE370:AK370" si="448">AE345+NPV($D$6,AE346:AE365)</f>
        <v>-5729.4791851484406</v>
      </c>
      <c r="AF370" s="21">
        <f t="shared" si="448"/>
        <v>-12279.832976513284</v>
      </c>
      <c r="AG370" s="21">
        <f t="shared" si="448"/>
        <v>-74056.64782331718</v>
      </c>
      <c r="AH370" s="21">
        <f t="shared" si="448"/>
        <v>14244.944275100432</v>
      </c>
      <c r="AI370" s="21">
        <f t="shared" si="448"/>
        <v>0</v>
      </c>
      <c r="AJ370" s="21">
        <f t="shared" si="448"/>
        <v>9150.7364694404805</v>
      </c>
      <c r="AK370" s="21">
        <f t="shared" si="448"/>
        <v>23395.680744540914</v>
      </c>
    </row>
    <row r="372" spans="1:39" x14ac:dyDescent="0.15">
      <c r="AC372" s="22" t="str">
        <f>"Present Value at "&amp;TEXT($D$7,"0.00%")&amp;":"</f>
        <v>Present Value at 5.64%:</v>
      </c>
      <c r="AD372" s="21">
        <f>AD345+NPV($D$7,AD346:AD365)</f>
        <v>137805.75623422916</v>
      </c>
      <c r="AE372" s="21">
        <f t="shared" ref="AE372:AK372" si="449">AE345+NPV($D$7,AE346:AE365)</f>
        <v>-6040.0725792038684</v>
      </c>
      <c r="AF372" s="21">
        <f t="shared" si="449"/>
        <v>-16163.399478450441</v>
      </c>
      <c r="AG372" s="21">
        <f t="shared" si="449"/>
        <v>-114033.18476927625</v>
      </c>
      <c r="AH372" s="21">
        <f t="shared" si="449"/>
        <v>1569.0994072986086</v>
      </c>
      <c r="AI372" s="21">
        <f t="shared" si="449"/>
        <v>0</v>
      </c>
      <c r="AJ372" s="21">
        <f t="shared" si="449"/>
        <v>12211.476442405707</v>
      </c>
      <c r="AK372" s="21">
        <f t="shared" si="449"/>
        <v>13780.575849704317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12051.142065537873</v>
      </c>
    </row>
    <row r="375" spans="1:39" ht="15" x14ac:dyDescent="0.2">
      <c r="G375" s="58" t="s">
        <v>121</v>
      </c>
      <c r="H375" s="57"/>
      <c r="I375" s="57"/>
      <c r="J375" s="11">
        <f>H$374</f>
        <v>12051.142065537873</v>
      </c>
      <c r="K375" s="11">
        <f>J375*$C$10</f>
        <v>4820.4568262151497</v>
      </c>
      <c r="L375" s="24">
        <f>$C$384</f>
        <v>1871.3462844713836</v>
      </c>
      <c r="M375" s="11">
        <f t="shared" ref="M375:M395" si="45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51">O375*W375</f>
        <v>0</v>
      </c>
      <c r="AB375" s="5">
        <f>P375*W375</f>
        <v>6.0222899999999999</v>
      </c>
      <c r="AC375" s="32"/>
      <c r="AD375" s="5">
        <f>$W375*J375</f>
        <v>12051.142065537873</v>
      </c>
      <c r="AE375" s="5">
        <f>-$W375*K375</f>
        <v>-4820.4568262151497</v>
      </c>
      <c r="AF375" s="5">
        <f>-$W375*L375</f>
        <v>-1871.3462844713836</v>
      </c>
      <c r="AG375" s="5"/>
      <c r="AH375" s="5">
        <f>SUM(AD375:AG375)</f>
        <v>5359.3389548513405</v>
      </c>
      <c r="AI375" s="42">
        <f>Y375-AA375</f>
        <v>0</v>
      </c>
      <c r="AJ375" s="42"/>
      <c r="AK375" s="42">
        <f>SUM(AH375:AJ375)</f>
        <v>5359.3389548513405</v>
      </c>
      <c r="AL375" s="6" t="s">
        <v>39</v>
      </c>
      <c r="AM375" s="36">
        <f>AK402</f>
        <v>13584.917163970242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52">H$374</f>
        <v>12051.142065537873</v>
      </c>
      <c r="K376" s="11"/>
      <c r="L376" s="24"/>
      <c r="M376" s="11">
        <f t="shared" si="450"/>
        <v>602229</v>
      </c>
      <c r="N376" s="78">
        <f t="shared" ref="N376:N395" si="453">N344</f>
        <v>0</v>
      </c>
      <c r="O376" s="35">
        <f t="shared" ref="O376:O395" si="454">M376*N376/1000</f>
        <v>0</v>
      </c>
      <c r="P376" s="35">
        <f t="shared" ref="P376:P377" si="455">$H$14*M376/1000</f>
        <v>6.0222899999999999</v>
      </c>
      <c r="Q376">
        <f t="shared" ref="Q376:Q395" si="456">Q5</f>
        <v>65</v>
      </c>
      <c r="R376" s="45">
        <f>1000*VLOOKUP(Q376, '[1]Mortality (Interventions)'!$B$8:$AV$128, 40)</f>
        <v>6.5793057226113536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6.5793057226113533E-3</v>
      </c>
      <c r="V376" s="39">
        <f>MIN(S376*T376,T376-U376)</f>
        <v>3.4608985999999998E-3</v>
      </c>
      <c r="W376" s="32">
        <f>T376-SUM(U376:V376)</f>
        <v>0.98995979567738868</v>
      </c>
      <c r="X376" s="32"/>
      <c r="Y376" s="5">
        <f>AA375</f>
        <v>0</v>
      </c>
      <c r="Z376" s="5">
        <f>AB375</f>
        <v>6.0222899999999999</v>
      </c>
      <c r="AA376" s="5">
        <f t="shared" si="451"/>
        <v>0</v>
      </c>
      <c r="AB376" s="5">
        <f t="shared" ref="AB376:AB395" si="457">P376*W376</f>
        <v>5.9618249779099806</v>
      </c>
      <c r="AC376" s="32"/>
      <c r="AD376" s="5">
        <f t="shared" ref="AD376:AD378" si="458">$W376*J376</f>
        <v>11930.146136879057</v>
      </c>
      <c r="AE376" s="5">
        <f t="shared" ref="AE376:AE395" si="459">-$W376*K376</f>
        <v>0</v>
      </c>
      <c r="AF376" s="5">
        <f t="shared" ref="AF376:AF377" si="460">-$W376*L376</f>
        <v>0</v>
      </c>
      <c r="AG376" s="5">
        <f>-U376*M376</f>
        <v>-3962.2487060225126</v>
      </c>
      <c r="AH376" s="5">
        <f t="shared" ref="AH376:AH384" si="461">SUM(AD376:AG376)</f>
        <v>7967.8974308565448</v>
      </c>
      <c r="AI376" s="42">
        <f>-M376*$W375*(N376-N375)/1000</f>
        <v>0</v>
      </c>
      <c r="AJ376" s="42">
        <f>$D$6*SUM(Y376:Z376,AD376:AE376)</f>
        <v>1170.9381226768357</v>
      </c>
      <c r="AK376" s="42">
        <f t="shared" ref="AK376" si="462">SUM(AH376:AJ376)</f>
        <v>9138.8355535333812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63">I376+1</f>
        <v>2</v>
      </c>
      <c r="J377" s="11">
        <f t="shared" si="452"/>
        <v>12051.142065537873</v>
      </c>
      <c r="K377" s="11">
        <f t="shared" ref="K377:K395" si="464">J377*$C$11</f>
        <v>120.51142065537874</v>
      </c>
      <c r="L377" s="24">
        <f>$C$385</f>
        <v>1509.8120225052471</v>
      </c>
      <c r="M377" s="11">
        <f t="shared" si="450"/>
        <v>602229</v>
      </c>
      <c r="N377" s="78">
        <f t="shared" si="453"/>
        <v>0</v>
      </c>
      <c r="O377" s="35">
        <f t="shared" si="454"/>
        <v>0</v>
      </c>
      <c r="P377" s="35">
        <f t="shared" si="455"/>
        <v>6.0222899999999999</v>
      </c>
      <c r="Q377">
        <f t="shared" si="456"/>
        <v>66</v>
      </c>
      <c r="R377" s="45">
        <f>1000*VLOOKUP(Q377, '[1]Mortality (Interventions)'!$B$8:$AV$128, 40)</f>
        <v>7.2905238337654206</v>
      </c>
      <c r="S377" s="46">
        <f>VLOOKUP(I377, '[1]Lapse Rates'!$A$4:$F$24, 3)</f>
        <v>3.2267923000000001E-3</v>
      </c>
      <c r="T377" s="33">
        <f t="shared" ref="T377:T379" si="465">W376</f>
        <v>0.98995979567738868</v>
      </c>
      <c r="U377" s="33">
        <f>T377*R377/1000</f>
        <v>7.2173254848555482E-3</v>
      </c>
      <c r="V377" s="39">
        <f t="shared" ref="V377:V395" si="466">MIN(S377*T377,T377-U377)</f>
        <v>3.194394646001371E-3</v>
      </c>
      <c r="W377" s="32">
        <f>T377-SUM(U377:V377)</f>
        <v>0.97954807554653178</v>
      </c>
      <c r="X377" s="32"/>
      <c r="Y377" s="5">
        <f t="shared" ref="Y377:Y378" si="467">AA376</f>
        <v>0</v>
      </c>
      <c r="Z377" s="5">
        <f t="shared" ref="Z377:Z395" si="468">AB376</f>
        <v>5.9618249779099806</v>
      </c>
      <c r="AA377" s="5">
        <f>O377*W377</f>
        <v>0</v>
      </c>
      <c r="AB377" s="5">
        <f t="shared" si="457"/>
        <v>5.8991225798831231</v>
      </c>
      <c r="AC377" s="32"/>
      <c r="AD377" s="5">
        <f t="shared" si="458"/>
        <v>11804.67301843548</v>
      </c>
      <c r="AE377" s="5">
        <f t="shared" si="459"/>
        <v>-118.04673018435481</v>
      </c>
      <c r="AF377" s="5">
        <f t="shared" si="460"/>
        <v>-1478.9334610820317</v>
      </c>
      <c r="AG377" s="5">
        <f t="shared" ref="AG377:AG380" si="469">-U377*M377</f>
        <v>-4346.4827094190723</v>
      </c>
      <c r="AH377" s="5">
        <f t="shared" si="461"/>
        <v>5861.2101177500217</v>
      </c>
      <c r="AI377" s="42">
        <f>-M377*($W376*N377-$W375*N376)/1000</f>
        <v>0</v>
      </c>
      <c r="AJ377" s="42">
        <f t="shared" ref="AJ377:AJ378" si="470">$D$6*SUM(Y377:Z377,AD377:AE377)</f>
        <v>1147.0428939077685</v>
      </c>
      <c r="AK377" s="42">
        <f>SUM(AH377:AJ377)</f>
        <v>7008.25301165779</v>
      </c>
      <c r="AL377" s="48" t="s">
        <v>59</v>
      </c>
      <c r="AM377" s="54">
        <f>AK402/AD402</f>
        <v>9.9999999260764971E-2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63"/>
        <v>3</v>
      </c>
      <c r="J378" s="11">
        <f t="shared" si="452"/>
        <v>12051.142065537873</v>
      </c>
      <c r="K378" s="11">
        <f t="shared" si="464"/>
        <v>120.51142065537874</v>
      </c>
      <c r="L378" s="24">
        <f t="shared" ref="L378:L395" si="471">$C$385</f>
        <v>1509.8120225052471</v>
      </c>
      <c r="M378" s="11">
        <f t="shared" si="450"/>
        <v>602229</v>
      </c>
      <c r="N378" s="78">
        <f t="shared" si="453"/>
        <v>0</v>
      </c>
      <c r="O378" s="35">
        <f t="shared" si="454"/>
        <v>0</v>
      </c>
      <c r="P378" s="35">
        <f>$H$14*M378/1000</f>
        <v>6.0222899999999999</v>
      </c>
      <c r="Q378">
        <f t="shared" si="456"/>
        <v>67</v>
      </c>
      <c r="R378" s="45">
        <f>1000*VLOOKUP(Q378, '[1]Mortality (Interventions)'!$B$8:$AV$128, 40)</f>
        <v>8.0583525050708218</v>
      </c>
      <c r="S378" s="46">
        <f>VLOOKUP(I378, '[1]Lapse Rates'!$A$4:$F$24, 3)</f>
        <v>2.9657235000000001E-3</v>
      </c>
      <c r="T378" s="33">
        <f t="shared" si="465"/>
        <v>0.97954807554653178</v>
      </c>
      <c r="U378" s="33">
        <f t="shared" ref="U378:U395" si="472">T378*R378/1000</f>
        <v>7.8935436884176972E-3</v>
      </c>
      <c r="V378" s="39">
        <f t="shared" si="466"/>
        <v>2.9050687470281249E-3</v>
      </c>
      <c r="W378" s="32">
        <f t="shared" ref="W378:W395" si="473">T378-SUM(U378:V378)</f>
        <v>0.96874946311108601</v>
      </c>
      <c r="X378" s="32"/>
      <c r="Y378" s="5">
        <f t="shared" si="467"/>
        <v>0</v>
      </c>
      <c r="Z378" s="5">
        <f t="shared" si="468"/>
        <v>5.8991225798831231</v>
      </c>
      <c r="AA378" s="5">
        <f t="shared" ref="AA378:AA395" si="474">O378*W378</f>
        <v>0</v>
      </c>
      <c r="AB378" s="5">
        <f t="shared" si="457"/>
        <v>5.8340902041992617</v>
      </c>
      <c r="AC378" s="32"/>
      <c r="AD378" s="5">
        <f t="shared" si="458"/>
        <v>11674.53740586524</v>
      </c>
      <c r="AE378" s="5">
        <f t="shared" si="459"/>
        <v>-116.7453740586524</v>
      </c>
      <c r="AF378" s="5">
        <f>-$W378*L378</f>
        <v>-1462.6295862006211</v>
      </c>
      <c r="AG378" s="5">
        <f t="shared" si="469"/>
        <v>-4753.7209219321012</v>
      </c>
      <c r="AH378" s="5">
        <f t="shared" si="461"/>
        <v>5341.441523673866</v>
      </c>
      <c r="AI378" s="42">
        <f>-M378*($W377*N378-$W376*N377)/1000</f>
        <v>0</v>
      </c>
      <c r="AJ378" s="42">
        <f t="shared" si="470"/>
        <v>1134.3981022453129</v>
      </c>
      <c r="AK378" s="42">
        <f t="shared" ref="AK378:AK385" si="475">SUM(AH378:AJ378)</f>
        <v>6475.8396259191786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63"/>
        <v>4</v>
      </c>
      <c r="J379" s="11">
        <f t="shared" si="452"/>
        <v>12051.142065537873</v>
      </c>
      <c r="K379" s="11">
        <f t="shared" si="464"/>
        <v>120.51142065537874</v>
      </c>
      <c r="L379" s="24">
        <f t="shared" si="471"/>
        <v>1509.8120225052471</v>
      </c>
      <c r="M379" s="11">
        <f t="shared" si="450"/>
        <v>602229</v>
      </c>
      <c r="N379" s="78">
        <f t="shared" si="453"/>
        <v>0</v>
      </c>
      <c r="O379" s="35">
        <f t="shared" si="454"/>
        <v>0</v>
      </c>
      <c r="P379" s="35">
        <f t="shared" ref="P379:P395" si="476">$H$14*M379/1000</f>
        <v>6.0222899999999999</v>
      </c>
      <c r="Q379">
        <f t="shared" si="456"/>
        <v>68</v>
      </c>
      <c r="R379" s="45">
        <f>1000*VLOOKUP(Q379, '[1]Mortality (Interventions)'!$B$8:$AV$128, 40)</f>
        <v>8.8841886147305207</v>
      </c>
      <c r="S379" s="46">
        <f>VLOOKUP(I379, '[1]Lapse Rates'!$A$4:$F$24, 3)</f>
        <v>2.7812204999999998E-3</v>
      </c>
      <c r="T379" s="33">
        <f t="shared" si="465"/>
        <v>0.96874946311108601</v>
      </c>
      <c r="U379" s="33">
        <f t="shared" si="472"/>
        <v>8.6065529506978138E-3</v>
      </c>
      <c r="V379" s="39">
        <f t="shared" si="466"/>
        <v>2.6943058661685459E-3</v>
      </c>
      <c r="W379" s="32">
        <f t="shared" si="473"/>
        <v>0.95744860429421963</v>
      </c>
      <c r="X379" s="32"/>
      <c r="Y379" s="5">
        <f>AA378</f>
        <v>0</v>
      </c>
      <c r="Z379" s="5">
        <f t="shared" si="468"/>
        <v>5.8340902041992617</v>
      </c>
      <c r="AA379" s="5">
        <f t="shared" si="474"/>
        <v>0</v>
      </c>
      <c r="AB379" s="5">
        <f t="shared" si="457"/>
        <v>5.7660331551550357</v>
      </c>
      <c r="AC379" s="32"/>
      <c r="AD379" s="5">
        <f>$W379*J379</f>
        <v>11538.349150800595</v>
      </c>
      <c r="AE379" s="5">
        <f t="shared" si="459"/>
        <v>-115.38349150800597</v>
      </c>
      <c r="AF379" s="5">
        <f t="shared" ref="AF379:AF395" si="477">-$W379*L379</f>
        <v>-1445.5674136942819</v>
      </c>
      <c r="AG379" s="5">
        <f t="shared" si="469"/>
        <v>-5183.1157769457941</v>
      </c>
      <c r="AH379" s="5">
        <f t="shared" si="461"/>
        <v>4794.2824686525137</v>
      </c>
      <c r="AI379" s="42">
        <f t="shared" ref="AI379:AI395" si="478">-M379*($W378*N379-$W377*N378)/1000</f>
        <v>0</v>
      </c>
      <c r="AJ379" s="42">
        <f>$D$6*SUM(Y379:Z379,AD379:AE379)</f>
        <v>1121.1652554256352</v>
      </c>
      <c r="AK379" s="42">
        <f t="shared" si="475"/>
        <v>5915.4477240781489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63"/>
        <v>5</v>
      </c>
      <c r="J380" s="11">
        <f t="shared" si="452"/>
        <v>12051.142065537873</v>
      </c>
      <c r="K380" s="11">
        <f t="shared" si="464"/>
        <v>120.51142065537874</v>
      </c>
      <c r="L380" s="24">
        <f t="shared" si="471"/>
        <v>1509.8120225052471</v>
      </c>
      <c r="M380" s="11">
        <f t="shared" si="450"/>
        <v>602229</v>
      </c>
      <c r="N380" s="78">
        <f t="shared" si="453"/>
        <v>0</v>
      </c>
      <c r="O380" s="35">
        <f t="shared" si="454"/>
        <v>0</v>
      </c>
      <c r="P380" s="35">
        <f t="shared" si="476"/>
        <v>6.0222899999999999</v>
      </c>
      <c r="Q380">
        <f t="shared" si="456"/>
        <v>69</v>
      </c>
      <c r="R380" s="45">
        <f>1000*VLOOKUP(Q380, '[1]Mortality (Interventions)'!$B$8:$AV$128, 40)</f>
        <v>9.8192442797695207</v>
      </c>
      <c r="S380" s="46">
        <f>VLOOKUP(I380, '[1]Lapse Rates'!$A$4:$F$24, 3)</f>
        <v>2.4845683E-3</v>
      </c>
      <c r="T380" s="33">
        <f>W379</f>
        <v>0.95744860429421963</v>
      </c>
      <c r="U380" s="33">
        <f t="shared" si="472"/>
        <v>9.4014217308893266E-3</v>
      </c>
      <c r="V380" s="39">
        <f t="shared" si="466"/>
        <v>2.3788464511086621E-3</v>
      </c>
      <c r="W380" s="32">
        <f t="shared" si="473"/>
        <v>0.94566833611222167</v>
      </c>
      <c r="X380" s="32"/>
      <c r="Y380" s="5">
        <f t="shared" ref="Y380:Y395" si="479">AA379</f>
        <v>0</v>
      </c>
      <c r="Z380" s="5">
        <f t="shared" si="468"/>
        <v>5.7660331551550357</v>
      </c>
      <c r="AA380" s="5">
        <f t="shared" si="474"/>
        <v>0</v>
      </c>
      <c r="AB380" s="5">
        <f t="shared" si="457"/>
        <v>5.6950889638852713</v>
      </c>
      <c r="AC380" s="32"/>
      <c r="AD380" s="5">
        <f t="shared" ref="AD380:AD394" si="480">$W380*J380</f>
        <v>11396.383465369203</v>
      </c>
      <c r="AE380" s="5">
        <f t="shared" si="459"/>
        <v>-113.96383465369203</v>
      </c>
      <c r="AF380" s="5">
        <f t="shared" si="477"/>
        <v>-1427.7814231647653</v>
      </c>
      <c r="AG380" s="5">
        <f t="shared" si="469"/>
        <v>-5661.8088075717478</v>
      </c>
      <c r="AH380" s="5">
        <f t="shared" si="461"/>
        <v>4192.8293999789985</v>
      </c>
      <c r="AI380" s="42">
        <f t="shared" si="478"/>
        <v>0</v>
      </c>
      <c r="AJ380" s="42">
        <f t="shared" ref="AJ380:AJ395" si="481">$D$6*SUM(Y380:Z380,AD380:AE380)</f>
        <v>1107.3710136257123</v>
      </c>
      <c r="AK380" s="42">
        <f t="shared" si="475"/>
        <v>5300.2004136047108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63"/>
        <v>6</v>
      </c>
      <c r="J381" s="11">
        <f t="shared" si="452"/>
        <v>12051.142065537873</v>
      </c>
      <c r="K381" s="11">
        <f t="shared" si="464"/>
        <v>120.51142065537874</v>
      </c>
      <c r="L381" s="24">
        <f t="shared" si="471"/>
        <v>1509.8120225052471</v>
      </c>
      <c r="M381" s="11">
        <f t="shared" si="450"/>
        <v>602229</v>
      </c>
      <c r="N381" s="78">
        <f t="shared" si="453"/>
        <v>0</v>
      </c>
      <c r="O381" s="35">
        <f t="shared" si="454"/>
        <v>0</v>
      </c>
      <c r="P381" s="35">
        <f t="shared" si="476"/>
        <v>6.0222899999999999</v>
      </c>
      <c r="Q381">
        <f t="shared" si="456"/>
        <v>70</v>
      </c>
      <c r="R381" s="45">
        <f>1000*VLOOKUP(Q381, '[1]Mortality (Interventions)'!$B$8:$AV$128, 40)</f>
        <v>10.995528889818658</v>
      </c>
      <c r="S381" s="46">
        <f>VLOOKUP(I381, '[1]Lapse Rates'!$A$4:$F$24, 3)</f>
        <v>2.4510465999999999E-3</v>
      </c>
      <c r="T381" s="33">
        <f t="shared" ref="T381:T395" si="482">W380</f>
        <v>0.94566833611222167</v>
      </c>
      <c r="U381" s="33">
        <f t="shared" si="472"/>
        <v>1.0398123509908673E-2</v>
      </c>
      <c r="V381" s="39">
        <f t="shared" si="466"/>
        <v>2.3178771599555179E-3</v>
      </c>
      <c r="W381" s="32">
        <f t="shared" si="473"/>
        <v>0.93295233544235745</v>
      </c>
      <c r="X381" s="32"/>
      <c r="Y381" s="5">
        <f t="shared" si="479"/>
        <v>0</v>
      </c>
      <c r="Z381" s="5">
        <f t="shared" si="468"/>
        <v>5.6950889638852713</v>
      </c>
      <c r="AA381" s="5">
        <f t="shared" si="474"/>
        <v>0</v>
      </c>
      <c r="AB381" s="5">
        <f t="shared" si="457"/>
        <v>5.6185095202111546</v>
      </c>
      <c r="AC381" s="32"/>
      <c r="AD381" s="5">
        <f t="shared" si="480"/>
        <v>11243.141134791194</v>
      </c>
      <c r="AE381" s="5">
        <f t="shared" si="459"/>
        <v>-112.43141134791195</v>
      </c>
      <c r="AF381" s="5">
        <f t="shared" si="477"/>
        <v>-1408.5826524752194</v>
      </c>
      <c r="AG381" s="5">
        <f>-U381*M381</f>
        <v>-6262.0515232487905</v>
      </c>
      <c r="AH381" s="5">
        <f t="shared" si="461"/>
        <v>3460.0755477192724</v>
      </c>
      <c r="AI381" s="42">
        <f t="shared" si="478"/>
        <v>0</v>
      </c>
      <c r="AJ381" s="42">
        <f t="shared" si="481"/>
        <v>1092.4813120971432</v>
      </c>
      <c r="AK381" s="42">
        <f t="shared" si="475"/>
        <v>4552.5568598164155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63"/>
        <v>7</v>
      </c>
      <c r="J382" s="11">
        <f t="shared" si="452"/>
        <v>12051.142065537873</v>
      </c>
      <c r="K382" s="11">
        <f t="shared" si="464"/>
        <v>120.51142065537874</v>
      </c>
      <c r="L382" s="24">
        <f t="shared" si="471"/>
        <v>1509.8120225052471</v>
      </c>
      <c r="M382" s="11">
        <f t="shared" si="450"/>
        <v>602229</v>
      </c>
      <c r="N382" s="78">
        <f t="shared" si="453"/>
        <v>0</v>
      </c>
      <c r="O382" s="35">
        <f t="shared" si="454"/>
        <v>0</v>
      </c>
      <c r="P382" s="35">
        <f t="shared" si="476"/>
        <v>6.0222899999999999</v>
      </c>
      <c r="Q382">
        <f t="shared" si="456"/>
        <v>71</v>
      </c>
      <c r="R382" s="45">
        <f>1000*VLOOKUP(Q382, '[1]Mortality (Interventions)'!$B$8:$AV$128, 40)</f>
        <v>12.22932124918542</v>
      </c>
      <c r="S382" s="46">
        <f>VLOOKUP(I382, '[1]Lapse Rates'!$A$4:$F$24, 3)</f>
        <v>2.2232648999999998E-3</v>
      </c>
      <c r="T382" s="33">
        <f t="shared" si="482"/>
        <v>0.93295233544235745</v>
      </c>
      <c r="U382" s="33">
        <f t="shared" si="472"/>
        <v>1.1409373820302385E-2</v>
      </c>
      <c r="V382" s="39">
        <f t="shared" si="466"/>
        <v>2.0742001807620191E-3</v>
      </c>
      <c r="W382" s="32">
        <f t="shared" si="473"/>
        <v>0.91946876144129308</v>
      </c>
      <c r="X382" s="32"/>
      <c r="Y382" s="5">
        <f t="shared" si="479"/>
        <v>0</v>
      </c>
      <c r="Z382" s="5">
        <f t="shared" si="468"/>
        <v>5.6185095202111546</v>
      </c>
      <c r="AA382" s="5">
        <f t="shared" si="474"/>
        <v>0</v>
      </c>
      <c r="AB382" s="5">
        <f t="shared" si="457"/>
        <v>5.5373075273402845</v>
      </c>
      <c r="AC382" s="32"/>
      <c r="AD382" s="5">
        <f t="shared" si="480"/>
        <v>11080.648668953174</v>
      </c>
      <c r="AE382" s="5">
        <f t="shared" si="459"/>
        <v>-110.80648668953175</v>
      </c>
      <c r="AF382" s="5">
        <f t="shared" si="477"/>
        <v>-1388.2249903420732</v>
      </c>
      <c r="AG382" s="5">
        <f t="shared" ref="AG382:AG395" si="483">-U382*M382</f>
        <v>-6871.0557864268849</v>
      </c>
      <c r="AH382" s="5">
        <f t="shared" si="461"/>
        <v>2710.5614054946855</v>
      </c>
      <c r="AI382" s="42">
        <f t="shared" si="478"/>
        <v>0</v>
      </c>
      <c r="AJ382" s="42">
        <f t="shared" si="481"/>
        <v>1076.6926938639961</v>
      </c>
      <c r="AK382" s="42">
        <f t="shared" si="475"/>
        <v>3787.2540993586817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63"/>
        <v>8</v>
      </c>
      <c r="J383" s="11">
        <f t="shared" si="452"/>
        <v>12051.142065537873</v>
      </c>
      <c r="K383" s="11">
        <f t="shared" si="464"/>
        <v>120.51142065537874</v>
      </c>
      <c r="L383" s="24">
        <f t="shared" si="471"/>
        <v>1509.8120225052471</v>
      </c>
      <c r="M383" s="11">
        <f t="shared" si="450"/>
        <v>602229</v>
      </c>
      <c r="N383" s="78">
        <f t="shared" si="453"/>
        <v>0</v>
      </c>
      <c r="O383" s="35">
        <f t="shared" si="454"/>
        <v>0</v>
      </c>
      <c r="P383" s="35">
        <f t="shared" si="476"/>
        <v>6.0222899999999999</v>
      </c>
      <c r="Q383">
        <f t="shared" si="456"/>
        <v>72</v>
      </c>
      <c r="R383" s="45">
        <f>1000*VLOOKUP(Q383, '[1]Mortality (Interventions)'!$B$8:$AV$128, 40)</f>
        <v>13.659112580524539</v>
      </c>
      <c r="S383" s="46">
        <f>VLOOKUP(I383, '[1]Lapse Rates'!$A$4:$F$24, 3)</f>
        <v>2.1873403E-3</v>
      </c>
      <c r="T383" s="33">
        <f t="shared" si="482"/>
        <v>0.91946876144129308</v>
      </c>
      <c r="U383" s="33">
        <f t="shared" si="472"/>
        <v>1.2559127326802082E-2</v>
      </c>
      <c r="V383" s="39">
        <f t="shared" si="466"/>
        <v>2.0111910764916262E-3</v>
      </c>
      <c r="W383" s="32">
        <f t="shared" si="473"/>
        <v>0.90489844303799938</v>
      </c>
      <c r="X383" s="32"/>
      <c r="Y383" s="5">
        <f t="shared" si="479"/>
        <v>0</v>
      </c>
      <c r="Z383" s="5">
        <f t="shared" si="468"/>
        <v>5.5373075273402845</v>
      </c>
      <c r="AA383" s="5">
        <f t="shared" si="474"/>
        <v>0</v>
      </c>
      <c r="AB383" s="5">
        <f t="shared" si="457"/>
        <v>5.4495608445233135</v>
      </c>
      <c r="AC383" s="32"/>
      <c r="AD383" s="5">
        <f t="shared" si="480"/>
        <v>10905.059691934961</v>
      </c>
      <c r="AE383" s="5">
        <f t="shared" si="459"/>
        <v>-109.05059691934963</v>
      </c>
      <c r="AF383" s="5">
        <f t="shared" si="477"/>
        <v>-1366.2265484450511</v>
      </c>
      <c r="AG383" s="5">
        <f t="shared" si="483"/>
        <v>-7563.470690892691</v>
      </c>
      <c r="AH383" s="5">
        <f t="shared" si="461"/>
        <v>1866.31185567787</v>
      </c>
      <c r="AI383" s="42">
        <f t="shared" si="478"/>
        <v>0</v>
      </c>
      <c r="AJ383" s="42">
        <f t="shared" si="481"/>
        <v>1059.6317020894637</v>
      </c>
      <c r="AK383" s="42">
        <f t="shared" si="475"/>
        <v>2925.9435577673339</v>
      </c>
    </row>
    <row r="384" spans="1:39" ht="15" x14ac:dyDescent="0.2">
      <c r="A384" s="12"/>
      <c r="B384" s="13">
        <v>1</v>
      </c>
      <c r="C384" s="10">
        <f>$H$374*0.14+$B$387</f>
        <v>1871.3462844713836</v>
      </c>
      <c r="D384" s="1"/>
      <c r="E384" s="81" t="s">
        <v>51</v>
      </c>
      <c r="F384" s="13"/>
      <c r="G384" s="8"/>
      <c r="I384" s="2">
        <f t="shared" si="463"/>
        <v>9</v>
      </c>
      <c r="J384" s="11">
        <f t="shared" si="452"/>
        <v>12051.142065537873</v>
      </c>
      <c r="K384" s="11">
        <f t="shared" si="464"/>
        <v>120.51142065537874</v>
      </c>
      <c r="L384" s="24">
        <f t="shared" si="471"/>
        <v>1509.8120225052471</v>
      </c>
      <c r="M384" s="11">
        <f t="shared" si="450"/>
        <v>602229</v>
      </c>
      <c r="N384" s="78">
        <f t="shared" si="453"/>
        <v>0</v>
      </c>
      <c r="O384" s="35">
        <f t="shared" si="454"/>
        <v>0</v>
      </c>
      <c r="P384" s="35">
        <f t="shared" si="476"/>
        <v>6.0222899999999999</v>
      </c>
      <c r="Q384">
        <f t="shared" si="456"/>
        <v>73</v>
      </c>
      <c r="R384" s="45">
        <f>1000*VLOOKUP(Q384, '[1]Mortality (Interventions)'!$B$8:$AV$128, 40)</f>
        <v>15.317354469811734</v>
      </c>
      <c r="S384" s="46">
        <f>VLOOKUP(I384, '[1]Lapse Rates'!$A$4:$F$24, 3)</f>
        <v>1.9768835000000002E-3</v>
      </c>
      <c r="T384" s="33">
        <f t="shared" si="482"/>
        <v>0.90489844303799938</v>
      </c>
      <c r="U384" s="33">
        <f t="shared" si="472"/>
        <v>1.3860650211193778E-2</v>
      </c>
      <c r="V384" s="39">
        <f t="shared" si="466"/>
        <v>1.788878801217511E-3</v>
      </c>
      <c r="W384" s="32">
        <f t="shared" si="473"/>
        <v>0.88924891402558814</v>
      </c>
      <c r="X384" s="32"/>
      <c r="Y384" s="5">
        <f t="shared" si="479"/>
        <v>0</v>
      </c>
      <c r="Z384" s="5">
        <f t="shared" si="468"/>
        <v>5.4495608445233135</v>
      </c>
      <c r="AA384" s="5">
        <f t="shared" si="474"/>
        <v>0</v>
      </c>
      <c r="AB384" s="5">
        <f t="shared" si="457"/>
        <v>5.3553148424471591</v>
      </c>
      <c r="AC384" s="32"/>
      <c r="AD384" s="5">
        <f t="shared" si="480"/>
        <v>10716.464994547638</v>
      </c>
      <c r="AE384" s="5">
        <f t="shared" si="459"/>
        <v>-107.16464994547638</v>
      </c>
      <c r="AF384" s="5">
        <f t="shared" si="477"/>
        <v>-1342.5987013955678</v>
      </c>
      <c r="AG384" s="5">
        <f t="shared" si="483"/>
        <v>-8347.2855160370182</v>
      </c>
      <c r="AH384" s="5">
        <f t="shared" si="461"/>
        <v>919.4161271695757</v>
      </c>
      <c r="AI384" s="42">
        <f t="shared" si="478"/>
        <v>0</v>
      </c>
      <c r="AJ384" s="42">
        <f t="shared" si="481"/>
        <v>1041.3069657243198</v>
      </c>
      <c r="AK384" s="42">
        <f t="shared" si="475"/>
        <v>1960.7230928938955</v>
      </c>
    </row>
    <row r="385" spans="1:37" ht="15" x14ac:dyDescent="0.2">
      <c r="A385" s="12"/>
      <c r="B385" s="70" t="s">
        <v>49</v>
      </c>
      <c r="C385" s="10">
        <f>$H$374*0.11+$B$387</f>
        <v>1509.8120225052471</v>
      </c>
      <c r="D385" s="1"/>
      <c r="E385" s="1"/>
      <c r="F385" s="1"/>
      <c r="I385" s="2">
        <f t="shared" si="463"/>
        <v>10</v>
      </c>
      <c r="J385" s="11">
        <f t="shared" si="452"/>
        <v>12051.142065537873</v>
      </c>
      <c r="K385" s="11">
        <f t="shared" si="464"/>
        <v>120.51142065537874</v>
      </c>
      <c r="L385" s="24">
        <f t="shared" si="471"/>
        <v>1509.8120225052471</v>
      </c>
      <c r="M385" s="11">
        <f t="shared" si="450"/>
        <v>602229</v>
      </c>
      <c r="N385" s="78">
        <f t="shared" si="453"/>
        <v>0</v>
      </c>
      <c r="O385" s="35">
        <f t="shared" si="454"/>
        <v>0</v>
      </c>
      <c r="P385" s="35">
        <f t="shared" si="476"/>
        <v>6.0222899999999999</v>
      </c>
      <c r="Q385">
        <f t="shared" si="456"/>
        <v>74</v>
      </c>
      <c r="R385" s="45">
        <f>1000*VLOOKUP(Q385, '[1]Mortality (Interventions)'!$B$8:$AV$128, 40)</f>
        <v>17.299322311212389</v>
      </c>
      <c r="S385" s="46">
        <f>VLOOKUP(I385, '[1]Lapse Rates'!$A$4:$F$24, 3)</f>
        <v>1.6914747999999999E-3</v>
      </c>
      <c r="T385" s="33">
        <f t="shared" si="482"/>
        <v>0.88924891402558814</v>
      </c>
      <c r="U385" s="33">
        <f t="shared" si="472"/>
        <v>1.5383403578624244E-2</v>
      </c>
      <c r="V385" s="39">
        <f t="shared" si="466"/>
        <v>1.5041421290016488E-3</v>
      </c>
      <c r="W385" s="32">
        <f t="shared" si="473"/>
        <v>0.87236136831796229</v>
      </c>
      <c r="X385" s="32"/>
      <c r="Y385" s="5">
        <f t="shared" si="479"/>
        <v>0</v>
      </c>
      <c r="Z385" s="5">
        <f t="shared" si="468"/>
        <v>5.3553148424471591</v>
      </c>
      <c r="AA385" s="5">
        <f t="shared" si="474"/>
        <v>0</v>
      </c>
      <c r="AB385" s="5">
        <f t="shared" si="457"/>
        <v>5.2536131448075807</v>
      </c>
      <c r="AC385" s="32"/>
      <c r="AD385" s="5">
        <f t="shared" si="480"/>
        <v>10512.950782086773</v>
      </c>
      <c r="AE385" s="5">
        <f t="shared" si="459"/>
        <v>-105.12950782086774</v>
      </c>
      <c r="AF385" s="5">
        <f t="shared" si="477"/>
        <v>-1317.1016818555875</v>
      </c>
      <c r="AG385" s="5">
        <f t="shared" si="483"/>
        <v>-9264.3317537512994</v>
      </c>
      <c r="AH385" s="5">
        <f>SUM(AD385:AG385)</f>
        <v>-173.6121613409814</v>
      </c>
      <c r="AI385" s="42">
        <f t="shared" si="478"/>
        <v>0</v>
      </c>
      <c r="AJ385" s="42">
        <f t="shared" si="481"/>
        <v>1021.5326233915295</v>
      </c>
      <c r="AK385" s="42">
        <f t="shared" si="475"/>
        <v>847.92046205054805</v>
      </c>
    </row>
    <row r="386" spans="1:37" ht="15" x14ac:dyDescent="0.2">
      <c r="D386" s="1"/>
      <c r="E386" s="1"/>
      <c r="F386" s="1"/>
      <c r="I386" s="2">
        <f t="shared" si="463"/>
        <v>11</v>
      </c>
      <c r="J386" s="11">
        <f t="shared" si="452"/>
        <v>12051.142065537873</v>
      </c>
      <c r="K386" s="11">
        <f t="shared" si="464"/>
        <v>120.51142065537874</v>
      </c>
      <c r="L386" s="24">
        <f t="shared" si="471"/>
        <v>1509.8120225052471</v>
      </c>
      <c r="M386" s="11">
        <f t="shared" si="450"/>
        <v>602229</v>
      </c>
      <c r="N386" s="78">
        <f t="shared" si="453"/>
        <v>0</v>
      </c>
      <c r="O386" s="35">
        <f t="shared" si="454"/>
        <v>0</v>
      </c>
      <c r="P386" s="35">
        <f t="shared" si="476"/>
        <v>6.0222899999999999</v>
      </c>
      <c r="Q386">
        <f t="shared" si="456"/>
        <v>75</v>
      </c>
      <c r="R386" s="45">
        <f>1000*VLOOKUP(Q386, '[1]Mortality (Interventions)'!$B$8:$AV$128, 40)</f>
        <v>19.599619018545923</v>
      </c>
      <c r="S386" s="46">
        <f>VLOOKUP(I386, '[1]Lapse Rates'!$A$4:$F$24, 3)</f>
        <v>1.5867464999999999E-3</v>
      </c>
      <c r="T386" s="33">
        <f t="shared" si="482"/>
        <v>0.87236136831796229</v>
      </c>
      <c r="U386" s="33">
        <f t="shared" si="472"/>
        <v>1.709795046552948E-2</v>
      </c>
      <c r="V386" s="39">
        <f t="shared" si="466"/>
        <v>1.3842163479137375E-3</v>
      </c>
      <c r="W386" s="32">
        <f t="shared" si="473"/>
        <v>0.85387920150451913</v>
      </c>
      <c r="X386" s="31"/>
      <c r="Y386" s="5">
        <f t="shared" si="479"/>
        <v>0</v>
      </c>
      <c r="Z386" s="5">
        <f t="shared" si="468"/>
        <v>5.2536131448075807</v>
      </c>
      <c r="AA386" s="5">
        <f t="shared" si="474"/>
        <v>0</v>
      </c>
      <c r="AB386" s="5">
        <f t="shared" si="457"/>
        <v>5.1423081764286502</v>
      </c>
      <c r="AC386" s="32"/>
      <c r="AD386" s="5">
        <f t="shared" si="480"/>
        <v>10290.219564139001</v>
      </c>
      <c r="AE386" s="5">
        <f t="shared" si="459"/>
        <v>-102.90219564139001</v>
      </c>
      <c r="AF386" s="5">
        <f t="shared" si="477"/>
        <v>-1289.1970841987036</v>
      </c>
      <c r="AG386" s="5">
        <f t="shared" si="483"/>
        <v>-10296.881610905353</v>
      </c>
      <c r="AH386" s="5">
        <f t="shared" ref="AH386:AH395" si="484">SUM(AD386:AG386)</f>
        <v>-1398.7613266064473</v>
      </c>
      <c r="AI386" s="42">
        <f t="shared" si="478"/>
        <v>0</v>
      </c>
      <c r="AJ386" s="42">
        <f t="shared" si="481"/>
        <v>999.8912132991212</v>
      </c>
      <c r="AK386" s="42">
        <f t="shared" ref="AK386:AK395" si="485">SUM(AH386:AJ386)</f>
        <v>-398.87011330732605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63"/>
        <v>12</v>
      </c>
      <c r="J387" s="11">
        <f t="shared" si="452"/>
        <v>12051.142065537873</v>
      </c>
      <c r="K387" s="11">
        <f t="shared" si="464"/>
        <v>120.51142065537874</v>
      </c>
      <c r="L387" s="24">
        <f t="shared" si="471"/>
        <v>1509.8120225052471</v>
      </c>
      <c r="M387" s="11">
        <f t="shared" si="450"/>
        <v>602229</v>
      </c>
      <c r="N387" s="78">
        <f t="shared" si="453"/>
        <v>0</v>
      </c>
      <c r="O387" s="35">
        <f t="shared" si="454"/>
        <v>0</v>
      </c>
      <c r="P387" s="35">
        <f t="shared" si="476"/>
        <v>6.0222899999999999</v>
      </c>
      <c r="Q387">
        <f t="shared" si="456"/>
        <v>76</v>
      </c>
      <c r="R387" s="45">
        <f>1000*VLOOKUP(Q387, '[1]Mortality (Interventions)'!$B$8:$AV$128, 40)</f>
        <v>22.259898355711229</v>
      </c>
      <c r="S387" s="46">
        <f>VLOOKUP(I387, '[1]Lapse Rates'!$A$4:$F$24, 3)</f>
        <v>1.4412507000000001E-3</v>
      </c>
      <c r="T387" s="33">
        <f t="shared" si="482"/>
        <v>0.85387920150451913</v>
      </c>
      <c r="U387" s="33">
        <f t="shared" si="472"/>
        <v>1.9007264233546463E-2</v>
      </c>
      <c r="V387" s="39">
        <f t="shared" si="466"/>
        <v>1.2306539968838293E-3</v>
      </c>
      <c r="W387" s="32">
        <f t="shared" si="473"/>
        <v>0.83364128327408882</v>
      </c>
      <c r="X387" s="31"/>
      <c r="Y387" s="5">
        <f t="shared" si="479"/>
        <v>0</v>
      </c>
      <c r="Z387" s="5">
        <f t="shared" si="468"/>
        <v>5.1423081764286502</v>
      </c>
      <c r="AA387" s="5">
        <f t="shared" si="474"/>
        <v>0</v>
      </c>
      <c r="AB387" s="5">
        <f t="shared" si="457"/>
        <v>5.0204295638487126</v>
      </c>
      <c r="AC387" s="32"/>
      <c r="AD387" s="5">
        <f t="shared" si="480"/>
        <v>10046.329536433346</v>
      </c>
      <c r="AE387" s="5">
        <f t="shared" si="459"/>
        <v>-100.46329536433346</v>
      </c>
      <c r="AF387" s="5">
        <f t="shared" si="477"/>
        <v>-1258.6416319439218</v>
      </c>
      <c r="AG387" s="5">
        <f t="shared" si="483"/>
        <v>-11446.725732104453</v>
      </c>
      <c r="AH387" s="5">
        <f t="shared" si="484"/>
        <v>-2759.5011229793618</v>
      </c>
      <c r="AI387" s="42">
        <f t="shared" si="478"/>
        <v>0</v>
      </c>
      <c r="AJ387" s="42">
        <f t="shared" si="481"/>
        <v>976.19393868097768</v>
      </c>
      <c r="AK387" s="42">
        <f t="shared" si="485"/>
        <v>-1783.3071842983841</v>
      </c>
    </row>
    <row r="388" spans="1:37" ht="15" x14ac:dyDescent="0.2">
      <c r="A388" s="48"/>
      <c r="D388" s="1"/>
      <c r="E388" s="1"/>
      <c r="F388" s="1"/>
      <c r="I388" s="2">
        <f t="shared" si="463"/>
        <v>13</v>
      </c>
      <c r="J388" s="11">
        <f t="shared" si="452"/>
        <v>12051.142065537873</v>
      </c>
      <c r="K388" s="11">
        <f t="shared" si="464"/>
        <v>120.51142065537874</v>
      </c>
      <c r="L388" s="24">
        <f t="shared" si="471"/>
        <v>1509.8120225052471</v>
      </c>
      <c r="M388" s="11">
        <f t="shared" si="450"/>
        <v>602229</v>
      </c>
      <c r="N388" s="78">
        <f t="shared" si="453"/>
        <v>0</v>
      </c>
      <c r="O388" s="35">
        <f t="shared" si="454"/>
        <v>0</v>
      </c>
      <c r="P388" s="35">
        <f t="shared" si="476"/>
        <v>6.0222899999999999</v>
      </c>
      <c r="Q388">
        <f t="shared" si="456"/>
        <v>77</v>
      </c>
      <c r="R388" s="45">
        <f>1000*VLOOKUP(Q388, '[1]Mortality (Interventions)'!$B$8:$AV$128, 40)</f>
        <v>25.353612537396572</v>
      </c>
      <c r="S388" s="46">
        <f>VLOOKUP(I388, '[1]Lapse Rates'!$A$4:$F$24, 3)</f>
        <v>1.3481251E-3</v>
      </c>
      <c r="T388" s="33">
        <f t="shared" si="482"/>
        <v>0.83364128327408882</v>
      </c>
      <c r="U388" s="33">
        <f t="shared" si="472"/>
        <v>2.1135818091309305E-2</v>
      </c>
      <c r="V388" s="39">
        <f t="shared" si="466"/>
        <v>1.1238527383780092E-3</v>
      </c>
      <c r="W388" s="32">
        <f t="shared" si="473"/>
        <v>0.81138161244440155</v>
      </c>
      <c r="X388" s="31"/>
      <c r="Y388" s="5">
        <f t="shared" si="479"/>
        <v>0</v>
      </c>
      <c r="Z388" s="5">
        <f t="shared" si="468"/>
        <v>5.0204295638487126</v>
      </c>
      <c r="AA388" s="5">
        <f t="shared" si="474"/>
        <v>0</v>
      </c>
      <c r="AB388" s="5">
        <f t="shared" si="457"/>
        <v>4.8863753708077953</v>
      </c>
      <c r="AC388" s="32"/>
      <c r="AD388" s="5">
        <f t="shared" si="480"/>
        <v>9778.0750809326746</v>
      </c>
      <c r="AE388" s="5">
        <f t="shared" si="459"/>
        <v>-97.780750809326761</v>
      </c>
      <c r="AF388" s="5">
        <f t="shared" si="477"/>
        <v>-1225.0337133082505</v>
      </c>
      <c r="AG388" s="5">
        <f t="shared" si="483"/>
        <v>-12728.60259331111</v>
      </c>
      <c r="AH388" s="5">
        <f t="shared" si="484"/>
        <v>-4273.3419764960126</v>
      </c>
      <c r="AI388" s="42">
        <f t="shared" si="478"/>
        <v>0</v>
      </c>
      <c r="AJ388" s="42">
        <f t="shared" si="481"/>
        <v>950.12937792531409</v>
      </c>
      <c r="AK388" s="42">
        <f t="shared" si="485"/>
        <v>-3323.2125985706984</v>
      </c>
    </row>
    <row r="389" spans="1:37" ht="15" x14ac:dyDescent="0.2">
      <c r="A389" s="48"/>
      <c r="D389" s="1"/>
      <c r="E389" s="1"/>
      <c r="F389" s="37"/>
      <c r="I389" s="2">
        <f t="shared" si="463"/>
        <v>14</v>
      </c>
      <c r="J389" s="11">
        <f t="shared" si="452"/>
        <v>12051.142065537873</v>
      </c>
      <c r="K389" s="11">
        <f t="shared" si="464"/>
        <v>120.51142065537874</v>
      </c>
      <c r="L389" s="24">
        <f t="shared" si="471"/>
        <v>1509.8120225052471</v>
      </c>
      <c r="M389" s="11">
        <f t="shared" si="450"/>
        <v>602229</v>
      </c>
      <c r="N389" s="78">
        <f t="shared" si="453"/>
        <v>0</v>
      </c>
      <c r="O389" s="35">
        <f t="shared" si="454"/>
        <v>0</v>
      </c>
      <c r="P389" s="35">
        <f t="shared" si="476"/>
        <v>6.0222899999999999</v>
      </c>
      <c r="Q389">
        <f t="shared" si="456"/>
        <v>78</v>
      </c>
      <c r="R389" s="45">
        <f>1000*VLOOKUP(Q389, '[1]Mortality (Interventions)'!$B$8:$AV$128, 40)</f>
        <v>28.84384858290138</v>
      </c>
      <c r="S389" s="46">
        <f>VLOOKUP(I389, '[1]Lapse Rates'!$A$4:$F$24, 3)</f>
        <v>1.1365788999999999E-3</v>
      </c>
      <c r="T389" s="33">
        <f t="shared" si="482"/>
        <v>0.81138161244440155</v>
      </c>
      <c r="U389" s="33">
        <f t="shared" si="472"/>
        <v>2.3403368372296691E-2</v>
      </c>
      <c r="V389" s="39">
        <f t="shared" si="466"/>
        <v>9.2219922055228418E-4</v>
      </c>
      <c r="W389" s="32">
        <f t="shared" si="473"/>
        <v>0.78705604485155256</v>
      </c>
      <c r="X389" s="31"/>
      <c r="Y389" s="5">
        <f t="shared" si="479"/>
        <v>0</v>
      </c>
      <c r="Z389" s="5">
        <f t="shared" si="468"/>
        <v>4.8863753708077953</v>
      </c>
      <c r="AA389" s="5">
        <f t="shared" si="474"/>
        <v>0</v>
      </c>
      <c r="AB389" s="5">
        <f t="shared" si="457"/>
        <v>4.7398797483490567</v>
      </c>
      <c r="AC389" s="32"/>
      <c r="AD389" s="5">
        <f t="shared" si="480"/>
        <v>9484.9242100464089</v>
      </c>
      <c r="AE389" s="5">
        <f t="shared" si="459"/>
        <v>-94.849242100464096</v>
      </c>
      <c r="AF389" s="5">
        <f t="shared" si="477"/>
        <v>-1188.306678902303</v>
      </c>
      <c r="AG389" s="5">
        <f t="shared" si="483"/>
        <v>-14094.187131479865</v>
      </c>
      <c r="AH389" s="5">
        <f t="shared" si="484"/>
        <v>-5892.4188424362237</v>
      </c>
      <c r="AI389" s="42">
        <f t="shared" si="478"/>
        <v>0</v>
      </c>
      <c r="AJ389" s="42">
        <f t="shared" si="481"/>
        <v>921.64570777937342</v>
      </c>
      <c r="AK389" s="42">
        <f t="shared" si="485"/>
        <v>-4970.7731346568507</v>
      </c>
    </row>
    <row r="390" spans="1:37" ht="15" x14ac:dyDescent="0.2">
      <c r="A390" s="48"/>
      <c r="D390" s="1"/>
      <c r="E390" s="1"/>
      <c r="F390" s="1"/>
      <c r="I390" s="2">
        <f t="shared" si="463"/>
        <v>15</v>
      </c>
      <c r="J390" s="11">
        <f t="shared" si="452"/>
        <v>12051.142065537873</v>
      </c>
      <c r="K390" s="11">
        <f t="shared" si="464"/>
        <v>120.51142065537874</v>
      </c>
      <c r="L390" s="24">
        <f t="shared" si="471"/>
        <v>1509.8120225052471</v>
      </c>
      <c r="M390" s="11">
        <f t="shared" si="450"/>
        <v>602229</v>
      </c>
      <c r="N390" s="78">
        <f t="shared" si="453"/>
        <v>0</v>
      </c>
      <c r="O390" s="35">
        <f t="shared" si="454"/>
        <v>0</v>
      </c>
      <c r="P390" s="35">
        <f t="shared" si="476"/>
        <v>6.0222899999999999</v>
      </c>
      <c r="Q390">
        <f t="shared" si="456"/>
        <v>79</v>
      </c>
      <c r="R390" s="45">
        <f>1000*VLOOKUP(Q390, '[1]Mortality (Interventions)'!$B$8:$AV$128, 40)</f>
        <v>32.763349518239288</v>
      </c>
      <c r="S390" s="46">
        <f>VLOOKUP(I390, '[1]Lapse Rates'!$A$4:$F$24, 3)</f>
        <v>1.0075606E-3</v>
      </c>
      <c r="T390" s="33">
        <f t="shared" si="482"/>
        <v>0.78705604485155256</v>
      </c>
      <c r="U390" s="33">
        <f t="shared" si="472"/>
        <v>2.5786592287914436E-2</v>
      </c>
      <c r="V390" s="39">
        <f t="shared" si="466"/>
        <v>7.9300666078425724E-4</v>
      </c>
      <c r="W390" s="32">
        <f t="shared" si="473"/>
        <v>0.7604764459028539</v>
      </c>
      <c r="X390" s="31"/>
      <c r="Y390" s="5">
        <f t="shared" si="479"/>
        <v>0</v>
      </c>
      <c r="Z390" s="5">
        <f t="shared" si="468"/>
        <v>4.7398797483490567</v>
      </c>
      <c r="AA390" s="5">
        <f t="shared" si="474"/>
        <v>0</v>
      </c>
      <c r="AB390" s="5">
        <f t="shared" si="457"/>
        <v>4.5798096953962979</v>
      </c>
      <c r="AC390" s="32"/>
      <c r="AD390" s="5">
        <f t="shared" si="480"/>
        <v>9164.6096870706187</v>
      </c>
      <c r="AE390" s="5">
        <f t="shared" si="459"/>
        <v>-91.646096870706202</v>
      </c>
      <c r="AF390" s="5">
        <f t="shared" si="477"/>
        <v>-1148.17648085619</v>
      </c>
      <c r="AG390" s="5">
        <f t="shared" si="483"/>
        <v>-15529.433686958422</v>
      </c>
      <c r="AH390" s="5">
        <f t="shared" si="484"/>
        <v>-7604.6465776147006</v>
      </c>
      <c r="AI390" s="42">
        <f t="shared" si="478"/>
        <v>0</v>
      </c>
      <c r="AJ390" s="42">
        <f t="shared" si="481"/>
        <v>890.52271040192443</v>
      </c>
      <c r="AK390" s="42">
        <f t="shared" si="485"/>
        <v>-6714.1238672127765</v>
      </c>
    </row>
    <row r="391" spans="1:37" ht="15" x14ac:dyDescent="0.2">
      <c r="I391" s="2">
        <f t="shared" si="463"/>
        <v>16</v>
      </c>
      <c r="J391" s="11">
        <f t="shared" si="452"/>
        <v>12051.142065537873</v>
      </c>
      <c r="K391" s="11">
        <f t="shared" si="464"/>
        <v>120.51142065537874</v>
      </c>
      <c r="L391" s="24">
        <f t="shared" si="471"/>
        <v>1509.8120225052471</v>
      </c>
      <c r="M391" s="11">
        <f t="shared" si="450"/>
        <v>602229</v>
      </c>
      <c r="N391" s="78">
        <f t="shared" si="453"/>
        <v>0</v>
      </c>
      <c r="O391" s="35">
        <f t="shared" si="454"/>
        <v>0</v>
      </c>
      <c r="P391" s="35">
        <f t="shared" si="476"/>
        <v>6.0222899999999999</v>
      </c>
      <c r="Q391">
        <f t="shared" si="456"/>
        <v>80</v>
      </c>
      <c r="R391" s="45">
        <f>1000*VLOOKUP(Q391, '[1]Mortality (Interventions)'!$B$8:$AV$128, 40)</f>
        <v>37.085350339165153</v>
      </c>
      <c r="S391" s="46">
        <f>VLOOKUP(I391, '[1]Lapse Rates'!$A$4:$F$24, 3)</f>
        <v>8.9731130000000002E-4</v>
      </c>
      <c r="T391" s="33">
        <f t="shared" si="482"/>
        <v>0.7604764459028539</v>
      </c>
      <c r="U391" s="33">
        <f t="shared" si="472"/>
        <v>2.8202535420990514E-2</v>
      </c>
      <c r="V391" s="39">
        <f t="shared" si="466"/>
        <v>6.8238410829246957E-4</v>
      </c>
      <c r="W391" s="32">
        <f t="shared" si="473"/>
        <v>0.73159152637357094</v>
      </c>
      <c r="X391" s="31"/>
      <c r="Y391" s="5">
        <f t="shared" si="479"/>
        <v>0</v>
      </c>
      <c r="Z391" s="5">
        <f t="shared" si="468"/>
        <v>4.5798096953962979</v>
      </c>
      <c r="AA391" s="5">
        <f t="shared" si="474"/>
        <v>0</v>
      </c>
      <c r="AB391" s="5">
        <f t="shared" si="457"/>
        <v>4.4058563333642926</v>
      </c>
      <c r="AC391" s="32"/>
      <c r="AD391" s="5">
        <f t="shared" si="480"/>
        <v>8816.513418271601</v>
      </c>
      <c r="AE391" s="5">
        <f t="shared" si="459"/>
        <v>-88.165134182716017</v>
      </c>
      <c r="AF391" s="5">
        <f t="shared" si="477"/>
        <v>-1104.5656820817819</v>
      </c>
      <c r="AG391" s="5">
        <f t="shared" si="483"/>
        <v>-16984.384704047698</v>
      </c>
      <c r="AH391" s="5">
        <f t="shared" si="484"/>
        <v>-9360.6021020405951</v>
      </c>
      <c r="AI391" s="42">
        <f t="shared" si="478"/>
        <v>0</v>
      </c>
      <c r="AJ391" s="42">
        <f t="shared" si="481"/>
        <v>856.70024600023805</v>
      </c>
      <c r="AK391" s="42">
        <f t="shared" si="485"/>
        <v>-8503.9018560403565</v>
      </c>
    </row>
    <row r="392" spans="1:37" ht="15" x14ac:dyDescent="0.2">
      <c r="I392" s="2">
        <f t="shared" si="463"/>
        <v>17</v>
      </c>
      <c r="J392" s="11">
        <f t="shared" si="452"/>
        <v>12051.142065537873</v>
      </c>
      <c r="K392" s="11">
        <f t="shared" si="464"/>
        <v>120.51142065537874</v>
      </c>
      <c r="L392" s="24">
        <f t="shared" si="471"/>
        <v>1509.8120225052471</v>
      </c>
      <c r="M392" s="11">
        <f t="shared" si="450"/>
        <v>602229</v>
      </c>
      <c r="N392" s="78">
        <f t="shared" si="453"/>
        <v>0</v>
      </c>
      <c r="O392" s="35">
        <f t="shared" si="454"/>
        <v>0</v>
      </c>
      <c r="P392" s="35">
        <f t="shared" si="476"/>
        <v>6.0222899999999999</v>
      </c>
      <c r="Q392">
        <f t="shared" si="456"/>
        <v>81</v>
      </c>
      <c r="R392" s="45">
        <f>1000*VLOOKUP(Q392, '[1]Mortality (Interventions)'!$B$8:$AV$128, 40)</f>
        <v>41.881745477890718</v>
      </c>
      <c r="S392" s="46">
        <f>VLOOKUP(I392, '[1]Lapse Rates'!$A$4:$F$24, 3)</f>
        <v>7.4594940000000001E-4</v>
      </c>
      <c r="T392" s="33">
        <f t="shared" si="482"/>
        <v>0.73159152637357094</v>
      </c>
      <c r="U392" s="33">
        <f t="shared" si="472"/>
        <v>3.0640330101359473E-2</v>
      </c>
      <c r="V392" s="39">
        <f t="shared" si="466"/>
        <v>5.4573026014344945E-4</v>
      </c>
      <c r="W392" s="32">
        <f t="shared" si="473"/>
        <v>0.70040546601206799</v>
      </c>
      <c r="X392" s="31"/>
      <c r="Y392" s="5">
        <f t="shared" si="479"/>
        <v>0</v>
      </c>
      <c r="Z392" s="5">
        <f t="shared" si="468"/>
        <v>4.4058563333642926</v>
      </c>
      <c r="AA392" s="5">
        <f t="shared" si="474"/>
        <v>0</v>
      </c>
      <c r="AB392" s="5">
        <f t="shared" si="457"/>
        <v>4.2180448339098167</v>
      </c>
      <c r="AC392" s="32"/>
      <c r="AD392" s="5">
        <f t="shared" si="480"/>
        <v>8440.6857743906894</v>
      </c>
      <c r="AE392" s="5">
        <f t="shared" si="459"/>
        <v>-84.406857743906897</v>
      </c>
      <c r="AF392" s="5">
        <f t="shared" si="477"/>
        <v>-1057.4805932134104</v>
      </c>
      <c r="AG392" s="5">
        <f t="shared" si="483"/>
        <v>-18452.495356611613</v>
      </c>
      <c r="AH392" s="5">
        <f t="shared" si="484"/>
        <v>-11153.69703317824</v>
      </c>
      <c r="AI392" s="42">
        <f t="shared" si="478"/>
        <v>0</v>
      </c>
      <c r="AJ392" s="42">
        <f t="shared" si="481"/>
        <v>820.1831762293524</v>
      </c>
      <c r="AK392" s="42">
        <f t="shared" si="485"/>
        <v>-10333.513856948886</v>
      </c>
    </row>
    <row r="393" spans="1:37" ht="15" x14ac:dyDescent="0.2">
      <c r="I393" s="2">
        <f t="shared" si="463"/>
        <v>18</v>
      </c>
      <c r="J393" s="11">
        <f t="shared" si="452"/>
        <v>12051.142065537873</v>
      </c>
      <c r="K393" s="11">
        <f t="shared" si="464"/>
        <v>120.51142065537874</v>
      </c>
      <c r="L393" s="24">
        <f t="shared" si="471"/>
        <v>1509.8120225052471</v>
      </c>
      <c r="M393" s="11">
        <f t="shared" si="450"/>
        <v>602229</v>
      </c>
      <c r="N393" s="78">
        <f t="shared" si="453"/>
        <v>0</v>
      </c>
      <c r="O393" s="35">
        <f t="shared" si="454"/>
        <v>0</v>
      </c>
      <c r="P393" s="35">
        <f t="shared" si="476"/>
        <v>6.0222899999999999</v>
      </c>
      <c r="Q393">
        <f t="shared" si="456"/>
        <v>82</v>
      </c>
      <c r="R393" s="45">
        <f>1000*VLOOKUP(Q393, '[1]Mortality (Interventions)'!$B$8:$AV$128, 40)</f>
        <v>47.32038629868395</v>
      </c>
      <c r="S393" s="46">
        <f>VLOOKUP(I393, '[1]Lapse Rates'!$A$4:$F$24, 3)</f>
        <v>5.9837330000000002E-4</v>
      </c>
      <c r="T393" s="33">
        <f t="shared" si="482"/>
        <v>0.70040546601206799</v>
      </c>
      <c r="U393" s="33">
        <f t="shared" si="472"/>
        <v>3.3143457217400807E-2</v>
      </c>
      <c r="V393" s="39">
        <f t="shared" si="466"/>
        <v>4.1910393003567899E-4</v>
      </c>
      <c r="W393" s="32">
        <f t="shared" si="473"/>
        <v>0.66684290486463149</v>
      </c>
      <c r="X393" s="31"/>
      <c r="Y393" s="5">
        <f t="shared" si="479"/>
        <v>0</v>
      </c>
      <c r="Z393" s="5">
        <f t="shared" si="468"/>
        <v>4.2180448339098167</v>
      </c>
      <c r="AA393" s="5">
        <f t="shared" si="474"/>
        <v>0</v>
      </c>
      <c r="AB393" s="5">
        <f t="shared" si="457"/>
        <v>4.0159213575372217</v>
      </c>
      <c r="AC393" s="32"/>
      <c r="AD393" s="5">
        <f t="shared" si="480"/>
        <v>8036.2185819196311</v>
      </c>
      <c r="AE393" s="5">
        <f t="shared" si="459"/>
        <v>-80.362185819196313</v>
      </c>
      <c r="AF393" s="5">
        <f t="shared" si="477"/>
        <v>-1006.8074348869434</v>
      </c>
      <c r="AG393" s="5">
        <f t="shared" si="483"/>
        <v>-19959.951096578072</v>
      </c>
      <c r="AH393" s="5">
        <f t="shared" si="484"/>
        <v>-13010.90213536458</v>
      </c>
      <c r="AI393" s="42">
        <f t="shared" si="478"/>
        <v>0</v>
      </c>
      <c r="AJ393" s="42">
        <f t="shared" si="481"/>
        <v>780.88330265565924</v>
      </c>
      <c r="AK393" s="42">
        <f t="shared" si="485"/>
        <v>-12230.018832708922</v>
      </c>
    </row>
    <row r="394" spans="1:37" ht="15" x14ac:dyDescent="0.2">
      <c r="I394" s="2">
        <f t="shared" si="463"/>
        <v>19</v>
      </c>
      <c r="J394" s="11">
        <f t="shared" si="452"/>
        <v>12051.142065537873</v>
      </c>
      <c r="K394" s="11">
        <f t="shared" si="464"/>
        <v>120.51142065537874</v>
      </c>
      <c r="L394" s="24">
        <f t="shared" si="471"/>
        <v>1509.8120225052471</v>
      </c>
      <c r="M394" s="11">
        <f t="shared" si="450"/>
        <v>602229</v>
      </c>
      <c r="N394" s="78">
        <f t="shared" si="453"/>
        <v>0</v>
      </c>
      <c r="O394" s="35">
        <f t="shared" si="454"/>
        <v>0</v>
      </c>
      <c r="P394" s="35">
        <f t="shared" si="476"/>
        <v>6.0222899999999999</v>
      </c>
      <c r="Q394">
        <f t="shared" si="456"/>
        <v>83</v>
      </c>
      <c r="R394" s="45">
        <f>1000*VLOOKUP(Q394, '[1]Mortality (Interventions)'!$B$8:$AV$128, 40)</f>
        <v>53.480162687298694</v>
      </c>
      <c r="S394" s="46">
        <f>VLOOKUP(I394, '[1]Lapse Rates'!$A$4:$F$24, 3)</f>
        <v>4.66450453E-2</v>
      </c>
      <c r="T394" s="33">
        <f t="shared" si="482"/>
        <v>0.66684290486463149</v>
      </c>
      <c r="U394" s="33">
        <f t="shared" si="472"/>
        <v>3.5662867039031342E-2</v>
      </c>
      <c r="V394" s="39">
        <f t="shared" si="466"/>
        <v>3.1104917505394326E-2</v>
      </c>
      <c r="W394" s="32">
        <f t="shared" si="473"/>
        <v>0.60007512032020582</v>
      </c>
      <c r="X394" s="31"/>
      <c r="Y394" s="5">
        <f t="shared" si="479"/>
        <v>0</v>
      </c>
      <c r="Z394" s="5">
        <f t="shared" si="468"/>
        <v>4.0159213575372217</v>
      </c>
      <c r="AA394" s="5">
        <f t="shared" si="474"/>
        <v>0</v>
      </c>
      <c r="AB394" s="5">
        <f t="shared" si="457"/>
        <v>3.6138263963531725</v>
      </c>
      <c r="AC394" s="32"/>
      <c r="AD394" s="5">
        <f t="shared" si="480"/>
        <v>7231.5905249735333</v>
      </c>
      <c r="AE394" s="5">
        <f t="shared" si="459"/>
        <v>-72.315905249735337</v>
      </c>
      <c r="AF394" s="5">
        <f t="shared" si="477"/>
        <v>-906.00063106572952</v>
      </c>
      <c r="AG394" s="5">
        <f t="shared" si="483"/>
        <v>-21477.212754048807</v>
      </c>
      <c r="AH394" s="5">
        <f t="shared" si="484"/>
        <v>-15223.938765390738</v>
      </c>
      <c r="AI394" s="42">
        <f t="shared" si="478"/>
        <v>0</v>
      </c>
      <c r="AJ394" s="42">
        <f t="shared" si="481"/>
        <v>702.71880208007906</v>
      </c>
      <c r="AK394" s="42">
        <f t="shared" si="485"/>
        <v>-14521.219963310659</v>
      </c>
    </row>
    <row r="395" spans="1:37" ht="15" x14ac:dyDescent="0.2">
      <c r="I395" s="2">
        <f t="shared" si="463"/>
        <v>20</v>
      </c>
      <c r="J395" s="11">
        <f t="shared" si="452"/>
        <v>12051.142065537873</v>
      </c>
      <c r="K395" s="11">
        <f t="shared" si="464"/>
        <v>120.51142065537874</v>
      </c>
      <c r="L395" s="24">
        <f t="shared" si="471"/>
        <v>1509.8120225052471</v>
      </c>
      <c r="M395" s="11">
        <f t="shared" si="450"/>
        <v>602229</v>
      </c>
      <c r="N395" s="78">
        <f t="shared" si="453"/>
        <v>0</v>
      </c>
      <c r="O395" s="35">
        <f t="shared" si="454"/>
        <v>0</v>
      </c>
      <c r="P395" s="35">
        <f t="shared" si="476"/>
        <v>6.0222899999999999</v>
      </c>
      <c r="Q395">
        <f t="shared" si="456"/>
        <v>84</v>
      </c>
      <c r="R395" s="45">
        <f>1000*VLOOKUP(Q395, '[1]Mortality (Interventions)'!$B$8:$AV$128, 40)</f>
        <v>60.480637278443837</v>
      </c>
      <c r="S395" s="46">
        <f>VLOOKUP(I395, '[1]Lapse Rates'!$A$4:$F$24, 3)</f>
        <v>0</v>
      </c>
      <c r="T395" s="33">
        <f t="shared" si="482"/>
        <v>0.60007512032020582</v>
      </c>
      <c r="U395" s="33">
        <f t="shared" si="472"/>
        <v>3.6292925691904912E-2</v>
      </c>
      <c r="V395" s="39">
        <f t="shared" si="466"/>
        <v>0</v>
      </c>
      <c r="W395" s="32">
        <f t="shared" si="473"/>
        <v>0.56378219462830093</v>
      </c>
      <c r="X395" s="31"/>
      <c r="Y395" s="5">
        <f t="shared" si="479"/>
        <v>0</v>
      </c>
      <c r="Z395" s="5">
        <f t="shared" si="468"/>
        <v>3.6138263963531725</v>
      </c>
      <c r="AA395" s="5">
        <f t="shared" si="474"/>
        <v>0</v>
      </c>
      <c r="AB395" s="5">
        <f t="shared" si="457"/>
        <v>3.3952598728880705</v>
      </c>
      <c r="AC395" s="32"/>
      <c r="AD395" s="5">
        <f>$W395*J395</f>
        <v>6794.2193214863773</v>
      </c>
      <c r="AE395" s="5">
        <f t="shared" si="459"/>
        <v>-67.942193214863778</v>
      </c>
      <c r="AF395" s="5">
        <f t="shared" si="477"/>
        <v>-851.20513552420186</v>
      </c>
      <c r="AG395" s="5">
        <f t="shared" si="483"/>
        <v>-21856.652346510204</v>
      </c>
      <c r="AH395" s="5">
        <f t="shared" si="484"/>
        <v>-15981.580353762893</v>
      </c>
      <c r="AI395" s="42">
        <f t="shared" si="478"/>
        <v>0</v>
      </c>
      <c r="AJ395" s="42">
        <f t="shared" si="481"/>
        <v>660.20230265291775</v>
      </c>
      <c r="AK395" s="42">
        <f t="shared" si="485"/>
        <v>-15321.378051109976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212936.88221486507</v>
      </c>
      <c r="AE398" s="21">
        <f t="shared" ref="AE398:AK398" si="486">SUM(AE375:AE395)</f>
        <v>-6710.0127663396306</v>
      </c>
      <c r="AF398" s="21">
        <f t="shared" si="486"/>
        <v>-25544.407809108019</v>
      </c>
      <c r="AG398" s="21">
        <f t="shared" si="486"/>
        <v>-225042.0992048035</v>
      </c>
      <c r="AH398" s="21">
        <f t="shared" si="486"/>
        <v>-44359.637565386074</v>
      </c>
      <c r="AI398" s="21">
        <f t="shared" si="486"/>
        <v>0</v>
      </c>
      <c r="AJ398" s="21">
        <f t="shared" si="486"/>
        <v>19531.63146275267</v>
      </c>
      <c r="AK398" s="21">
        <f t="shared" si="486"/>
        <v>-24828.006102633404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104763.34683532693</v>
      </c>
      <c r="AE400" s="21">
        <f t="shared" ref="AE400:AK400" si="487">AE375+NPV($D$6,AE376:AE395)</f>
        <v>-5638.9353429333569</v>
      </c>
      <c r="AF400" s="21">
        <f t="shared" si="487"/>
        <v>-12125.550392123785</v>
      </c>
      <c r="AG400" s="21">
        <f t="shared" si="487"/>
        <v>-72907.032862784152</v>
      </c>
      <c r="AH400" s="21">
        <f t="shared" si="487"/>
        <v>14091.828237485652</v>
      </c>
      <c r="AI400" s="21">
        <f t="shared" si="487"/>
        <v>0</v>
      </c>
      <c r="AJ400" s="21">
        <f t="shared" si="487"/>
        <v>9019.4049004573353</v>
      </c>
      <c r="AK400" s="21">
        <f t="shared" si="487"/>
        <v>23111.233137942974</v>
      </c>
    </row>
    <row r="402" spans="1:39" x14ac:dyDescent="0.15">
      <c r="AC402" s="22" t="str">
        <f>"Present Value at "&amp;TEXT($D$7,"0.00%")&amp;":"</f>
        <v>Present Value at 5.64%:</v>
      </c>
      <c r="AD402" s="21">
        <f>AD375+NPV($D$7,AD376:AD395)</f>
        <v>135849.17264394709</v>
      </c>
      <c r="AE402" s="21">
        <f t="shared" ref="AE402:AK402" si="488">AE375+NPV($D$7,AE376:AE395)</f>
        <v>-5945.5077611157567</v>
      </c>
      <c r="AF402" s="21">
        <f t="shared" si="488"/>
        <v>-15966.403982788304</v>
      </c>
      <c r="AG402" s="21">
        <f t="shared" si="488"/>
        <v>-112392.76192475315</v>
      </c>
      <c r="AH402" s="21">
        <f t="shared" si="488"/>
        <v>1544.4989752898787</v>
      </c>
      <c r="AI402" s="21">
        <f t="shared" si="488"/>
        <v>0</v>
      </c>
      <c r="AJ402" s="21">
        <f t="shared" si="488"/>
        <v>12040.418188680356</v>
      </c>
      <c r="AK402" s="21">
        <f t="shared" si="488"/>
        <v>13584.917163970242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13484.612207351298</v>
      </c>
    </row>
    <row r="405" spans="1:39" ht="15" x14ac:dyDescent="0.2">
      <c r="G405" s="58" t="s">
        <v>122</v>
      </c>
      <c r="H405" s="57"/>
      <c r="I405" s="57"/>
      <c r="J405" s="11">
        <f>H$404</f>
        <v>13484.612207351298</v>
      </c>
      <c r="K405" s="11">
        <f>J405*$C$10</f>
        <v>5393.8448829405197</v>
      </c>
      <c r="L405" s="24">
        <f>$C$414</f>
        <v>1887.8934638074227</v>
      </c>
      <c r="M405" s="11">
        <f t="shared" ref="M405:M425" si="48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90">O405*W405</f>
        <v>0</v>
      </c>
      <c r="AB405" s="5">
        <f>P405*W405</f>
        <v>6.0222899999999999</v>
      </c>
      <c r="AC405" s="32"/>
      <c r="AD405" s="5">
        <f>$W405*J405</f>
        <v>13484.612207351298</v>
      </c>
      <c r="AE405" s="5">
        <f>-$W405*K405</f>
        <v>-5393.8448829405197</v>
      </c>
      <c r="AF405" s="5">
        <f>-$W405*L405</f>
        <v>-1887.8934638074227</v>
      </c>
      <c r="AG405" s="5"/>
      <c r="AH405" s="5">
        <f>SUM(AD405:AG405)</f>
        <v>6202.8738606033558</v>
      </c>
      <c r="AI405" s="42">
        <f>Y405-AA405</f>
        <v>0</v>
      </c>
      <c r="AJ405" s="42"/>
      <c r="AK405" s="42">
        <f>SUM(AH405:AJ405)</f>
        <v>6202.8738606033558</v>
      </c>
      <c r="AL405" s="6" t="s">
        <v>39</v>
      </c>
      <c r="AM405" s="36">
        <f>AK432</f>
        <v>16031.095210985124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91">H$404</f>
        <v>13484.612207351298</v>
      </c>
      <c r="K406" s="11"/>
      <c r="L406" s="24"/>
      <c r="M406" s="11">
        <f t="shared" si="489"/>
        <v>602229</v>
      </c>
      <c r="N406" s="78">
        <f t="shared" ref="N406:N425" si="492">N374</f>
        <v>0</v>
      </c>
      <c r="O406" s="35">
        <f t="shared" ref="O406:O425" si="493">M406*N406/1000</f>
        <v>0</v>
      </c>
      <c r="P406" s="35">
        <f t="shared" ref="P406:P407" si="494">$H$14*M406/1000</f>
        <v>6.0222899999999999</v>
      </c>
      <c r="Q406">
        <f t="shared" ref="Q406:Q425" si="495">Q5</f>
        <v>65</v>
      </c>
      <c r="R406" s="45">
        <f>1000*VLOOKUP(Q406, '[1]Mortality (Interventions)'!$B$8:$AV$128, 43)</f>
        <v>7.825994710291674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7.8259947102916737E-3</v>
      </c>
      <c r="V406" s="39">
        <f>MIN(S406*T406,T406-U406)</f>
        <v>3.4608985999999998E-3</v>
      </c>
      <c r="W406" s="32">
        <f>T406-SUM(U406:V406)</f>
        <v>0.98871310668970835</v>
      </c>
      <c r="X406" s="32"/>
      <c r="Y406" s="5">
        <f>AA405</f>
        <v>0</v>
      </c>
      <c r="Z406" s="5">
        <f>AB405</f>
        <v>6.0222899999999999</v>
      </c>
      <c r="AA406" s="5">
        <f t="shared" si="490"/>
        <v>0</v>
      </c>
      <c r="AB406" s="5">
        <f t="shared" ref="AB406:AB425" si="496">P406*W406</f>
        <v>5.9543170552863636</v>
      </c>
      <c r="AC406" s="32"/>
      <c r="AD406" s="5">
        <f t="shared" ref="AD406:AD408" si="497">$W406*J406</f>
        <v>13332.412828036267</v>
      </c>
      <c r="AE406" s="5">
        <f t="shared" ref="AE406:AE425" si="498">-$W406*K406</f>
        <v>0</v>
      </c>
      <c r="AF406" s="5">
        <f t="shared" ref="AF406:AF407" si="499">-$W406*L406</f>
        <v>0</v>
      </c>
      <c r="AG406" s="5">
        <f>-U406*M406</f>
        <v>-4713.0409683842445</v>
      </c>
      <c r="AH406" s="5">
        <f t="shared" ref="AH406:AH414" si="500">SUM(AD406:AG406)</f>
        <v>8619.371859652023</v>
      </c>
      <c r="AI406" s="42">
        <f>-M406*$W405*(N406-N405)/1000</f>
        <v>0</v>
      </c>
      <c r="AJ406" s="42">
        <f>$D$6*SUM(Y406:Z406,AD406:AE406)</f>
        <v>1308.500485079358</v>
      </c>
      <c r="AK406" s="42">
        <f t="shared" ref="AK406" si="501">SUM(AH406:AJ406)</f>
        <v>9927.8723447313805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502">I406+1</f>
        <v>2</v>
      </c>
      <c r="J407" s="11">
        <f t="shared" si="491"/>
        <v>13484.612207351298</v>
      </c>
      <c r="K407" s="11">
        <f t="shared" ref="K407:K425" si="503">J407*$C$11</f>
        <v>134.84612207351299</v>
      </c>
      <c r="L407" s="24">
        <f>$C$415</f>
        <v>1483.3550975868834</v>
      </c>
      <c r="M407" s="11">
        <f t="shared" si="489"/>
        <v>602229</v>
      </c>
      <c r="N407" s="78">
        <f t="shared" si="492"/>
        <v>0</v>
      </c>
      <c r="O407" s="35">
        <f t="shared" si="493"/>
        <v>0</v>
      </c>
      <c r="P407" s="35">
        <f t="shared" si="494"/>
        <v>6.0222899999999999</v>
      </c>
      <c r="Q407">
        <f t="shared" si="495"/>
        <v>66</v>
      </c>
      <c r="R407" s="45">
        <f>1000*VLOOKUP(Q407, '[1]Mortality (Interventions)'!$B$8:$AV$128, 43)</f>
        <v>8.6354544038210701</v>
      </c>
      <c r="S407" s="46">
        <f>VLOOKUP(I407, '[1]Lapse Rates'!$A$4:$F$24, 3)</f>
        <v>3.2267923000000001E-3</v>
      </c>
      <c r="T407" s="33">
        <f t="shared" ref="T407:T409" si="504">W406</f>
        <v>0.98871310668970835</v>
      </c>
      <c r="U407" s="33">
        <f>T407*R407/1000</f>
        <v>8.5379869512792524E-3</v>
      </c>
      <c r="V407" s="39">
        <f t="shared" ref="V407:V425" si="505">MIN(S407*T407,T407-U407)</f>
        <v>3.1903718395754296E-3</v>
      </c>
      <c r="W407" s="32">
        <f>T407-SUM(U407:V407)</f>
        <v>0.9769847478988537</v>
      </c>
      <c r="X407" s="32"/>
      <c r="Y407" s="5">
        <f t="shared" ref="Y407:Y408" si="506">AA406</f>
        <v>0</v>
      </c>
      <c r="Z407" s="5">
        <f t="shared" ref="Z407:Z425" si="507">AB406</f>
        <v>5.9543170552863636</v>
      </c>
      <c r="AA407" s="5">
        <f>O407*W407</f>
        <v>0</v>
      </c>
      <c r="AB407" s="5">
        <f t="shared" si="496"/>
        <v>5.8836854774237874</v>
      </c>
      <c r="AC407" s="32"/>
      <c r="AD407" s="5">
        <f t="shared" si="497"/>
        <v>13174.260457912913</v>
      </c>
      <c r="AE407" s="5">
        <f t="shared" si="498"/>
        <v>-131.74260457912914</v>
      </c>
      <c r="AF407" s="5">
        <f t="shared" si="499"/>
        <v>-1449.2153060604007</v>
      </c>
      <c r="AG407" s="5">
        <f t="shared" ref="AG407:AG410" si="508">-U407*M407</f>
        <v>-5141.8233436819528</v>
      </c>
      <c r="AH407" s="5">
        <f t="shared" si="500"/>
        <v>6451.4792035914297</v>
      </c>
      <c r="AI407" s="42">
        <f>-M407*($W406*N407-$W405*N406)/1000</f>
        <v>0</v>
      </c>
      <c r="AJ407" s="42">
        <f t="shared" ref="AJ407:AJ408" si="509">$D$6*SUM(Y407:Z407,AD407:AE407)</f>
        <v>1280.0551199151678</v>
      </c>
      <c r="AK407" s="42">
        <f>SUM(AH407:AJ407)</f>
        <v>7731.5343235065975</v>
      </c>
      <c r="AL407" s="48" t="s">
        <v>59</v>
      </c>
      <c r="AM407" s="54">
        <f>AK432/AD432</f>
        <v>0.107060978366981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502"/>
        <v>3</v>
      </c>
      <c r="J408" s="11">
        <f t="shared" si="491"/>
        <v>13484.612207351298</v>
      </c>
      <c r="K408" s="11">
        <f t="shared" si="503"/>
        <v>134.84612207351299</v>
      </c>
      <c r="L408" s="24">
        <f t="shared" ref="L408:L425" si="510">$C$415</f>
        <v>1483.3550975868834</v>
      </c>
      <c r="M408" s="11">
        <f t="shared" si="489"/>
        <v>602229</v>
      </c>
      <c r="N408" s="78">
        <f t="shared" si="492"/>
        <v>0</v>
      </c>
      <c r="O408" s="35">
        <f t="shared" si="493"/>
        <v>0</v>
      </c>
      <c r="P408" s="35">
        <f>$H$14*M408/1000</f>
        <v>6.0222899999999999</v>
      </c>
      <c r="Q408">
        <f t="shared" si="495"/>
        <v>67</v>
      </c>
      <c r="R408" s="45">
        <f>1000*VLOOKUP(Q408, '[1]Mortality (Interventions)'!$B$8:$AV$128, 43)</f>
        <v>9.5048967893843184</v>
      </c>
      <c r="S408" s="46">
        <f>VLOOKUP(I408, '[1]Lapse Rates'!$A$4:$F$24, 3)</f>
        <v>2.9657235000000001E-3</v>
      </c>
      <c r="T408" s="33">
        <f t="shared" si="504"/>
        <v>0.9769847478988537</v>
      </c>
      <c r="U408" s="33">
        <f t="shared" ref="U408:U425" si="511">T408*R408/1000</f>
        <v>9.2861391935812609E-3</v>
      </c>
      <c r="V408" s="39">
        <f t="shared" si="505"/>
        <v>2.8974666259852064E-3</v>
      </c>
      <c r="W408" s="32">
        <f t="shared" ref="W408:W425" si="512">T408-SUM(U408:V408)</f>
        <v>0.96480114207928724</v>
      </c>
      <c r="X408" s="32"/>
      <c r="Y408" s="5">
        <f t="shared" si="506"/>
        <v>0</v>
      </c>
      <c r="Z408" s="5">
        <f t="shared" si="507"/>
        <v>5.8836854774237874</v>
      </c>
      <c r="AA408" s="5">
        <f t="shared" ref="AA408:AA425" si="513">O408*W408</f>
        <v>0</v>
      </c>
      <c r="AB408" s="5">
        <f t="shared" si="496"/>
        <v>5.8103122699326706</v>
      </c>
      <c r="AC408" s="32"/>
      <c r="AD408" s="5">
        <f t="shared" si="497"/>
        <v>13009.969258148831</v>
      </c>
      <c r="AE408" s="5">
        <f t="shared" si="498"/>
        <v>-130.09969258148831</v>
      </c>
      <c r="AF408" s="5">
        <f>-$W408*L408</f>
        <v>-1431.1426922609578</v>
      </c>
      <c r="AG408" s="5">
        <f t="shared" si="508"/>
        <v>-5592.3823204112496</v>
      </c>
      <c r="AH408" s="5">
        <f t="shared" si="500"/>
        <v>5856.3445528951352</v>
      </c>
      <c r="AI408" s="42">
        <f>-M408*($W407*N408-$W406*N407)/1000</f>
        <v>0</v>
      </c>
      <c r="AJ408" s="42">
        <f t="shared" si="509"/>
        <v>1264.0923939274917</v>
      </c>
      <c r="AK408" s="42">
        <f t="shared" ref="AK408:AK415" si="514">SUM(AH408:AJ408)</f>
        <v>7120.4369468226269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502"/>
        <v>4</v>
      </c>
      <c r="J409" s="11">
        <f t="shared" si="491"/>
        <v>13484.612207351298</v>
      </c>
      <c r="K409" s="11">
        <f t="shared" si="503"/>
        <v>134.84612207351299</v>
      </c>
      <c r="L409" s="24">
        <f t="shared" si="510"/>
        <v>1483.3550975868834</v>
      </c>
      <c r="M409" s="11">
        <f t="shared" si="489"/>
        <v>602229</v>
      </c>
      <c r="N409" s="78">
        <f t="shared" si="492"/>
        <v>0</v>
      </c>
      <c r="O409" s="35">
        <f t="shared" si="493"/>
        <v>0</v>
      </c>
      <c r="P409" s="35">
        <f t="shared" ref="P409:P425" si="515">$H$14*M409/1000</f>
        <v>6.0222899999999999</v>
      </c>
      <c r="Q409">
        <f t="shared" si="495"/>
        <v>68</v>
      </c>
      <c r="R409" s="45">
        <f>1000*VLOOKUP(Q409, '[1]Mortality (Interventions)'!$B$8:$AV$128, 43)</f>
        <v>10.435211042338016</v>
      </c>
      <c r="S409" s="46">
        <f>VLOOKUP(I409, '[1]Lapse Rates'!$A$4:$F$24, 3)</f>
        <v>2.7812204999999998E-3</v>
      </c>
      <c r="T409" s="33">
        <f t="shared" si="504"/>
        <v>0.96480114207928724</v>
      </c>
      <c r="U409" s="33">
        <f t="shared" si="511"/>
        <v>1.0067903531486108E-2</v>
      </c>
      <c r="V409" s="39">
        <f t="shared" si="505"/>
        <v>2.6833247147743261E-3</v>
      </c>
      <c r="W409" s="32">
        <f t="shared" si="512"/>
        <v>0.95204991383302684</v>
      </c>
      <c r="X409" s="32"/>
      <c r="Y409" s="5">
        <f>AA408</f>
        <v>0</v>
      </c>
      <c r="Z409" s="5">
        <f t="shared" si="507"/>
        <v>5.8103122699326706</v>
      </c>
      <c r="AA409" s="5">
        <f t="shared" si="513"/>
        <v>0</v>
      </c>
      <c r="AB409" s="5">
        <f t="shared" si="496"/>
        <v>5.7335206755774992</v>
      </c>
      <c r="AC409" s="32"/>
      <c r="AD409" s="5">
        <f>$W409*J409</f>
        <v>12838.023890080585</v>
      </c>
      <c r="AE409" s="5">
        <f t="shared" si="498"/>
        <v>-128.38023890080586</v>
      </c>
      <c r="AF409" s="5">
        <f t="shared" ref="AF409:AF425" si="516">-$W409*L409</f>
        <v>-1412.2280928413734</v>
      </c>
      <c r="AG409" s="5">
        <f t="shared" si="508"/>
        <v>-6063.1834758633477</v>
      </c>
      <c r="AH409" s="5">
        <f t="shared" si="500"/>
        <v>5234.2320824750595</v>
      </c>
      <c r="AI409" s="42">
        <f t="shared" ref="AI409:AI425" si="517">-M409*($W408*N409-$W407*N408)/1000</f>
        <v>0</v>
      </c>
      <c r="AJ409" s="42">
        <f>$D$6*SUM(Y409:Z409,AD409:AE409)</f>
        <v>1247.3860338144168</v>
      </c>
      <c r="AK409" s="42">
        <f t="shared" si="514"/>
        <v>6481.6181162894763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502"/>
        <v>5</v>
      </c>
      <c r="J410" s="11">
        <f t="shared" si="491"/>
        <v>13484.612207351298</v>
      </c>
      <c r="K410" s="11">
        <f t="shared" si="503"/>
        <v>134.84612207351299</v>
      </c>
      <c r="L410" s="24">
        <f t="shared" si="510"/>
        <v>1483.3550975868834</v>
      </c>
      <c r="M410" s="11">
        <f t="shared" si="489"/>
        <v>602229</v>
      </c>
      <c r="N410" s="78">
        <f t="shared" si="492"/>
        <v>0</v>
      </c>
      <c r="O410" s="35">
        <f t="shared" si="493"/>
        <v>0</v>
      </c>
      <c r="P410" s="35">
        <f t="shared" si="515"/>
        <v>6.0222899999999999</v>
      </c>
      <c r="Q410">
        <f t="shared" si="495"/>
        <v>69</v>
      </c>
      <c r="R410" s="45">
        <f>1000*VLOOKUP(Q410, '[1]Mortality (Interventions)'!$B$8:$AV$128, 43)</f>
        <v>11.48554027876072</v>
      </c>
      <c r="S410" s="46">
        <f>VLOOKUP(I410, '[1]Lapse Rates'!$A$4:$F$24, 3)</f>
        <v>2.4845683E-3</v>
      </c>
      <c r="T410" s="33">
        <f>W409</f>
        <v>0.95204991383302684</v>
      </c>
      <c r="U410" s="33">
        <f t="shared" si="511"/>
        <v>1.0934807632719902E-2</v>
      </c>
      <c r="V410" s="39">
        <f t="shared" si="505"/>
        <v>2.36543303592727E-3</v>
      </c>
      <c r="W410" s="32">
        <f t="shared" si="512"/>
        <v>0.93874967316437963</v>
      </c>
      <c r="X410" s="32"/>
      <c r="Y410" s="5">
        <f t="shared" ref="Y410:Y425" si="518">AA409</f>
        <v>0</v>
      </c>
      <c r="Z410" s="5">
        <f t="shared" si="507"/>
        <v>5.7335206755774992</v>
      </c>
      <c r="AA410" s="5">
        <f t="shared" si="513"/>
        <v>0</v>
      </c>
      <c r="AB410" s="5">
        <f t="shared" si="496"/>
        <v>5.6534227692011116</v>
      </c>
      <c r="AC410" s="32"/>
      <c r="AD410" s="5">
        <f t="shared" ref="AD410:AD424" si="519">$W410*J410</f>
        <v>12658.675302399435</v>
      </c>
      <c r="AE410" s="5">
        <f t="shared" si="498"/>
        <v>-126.58675302399435</v>
      </c>
      <c r="AF410" s="5">
        <f t="shared" si="516"/>
        <v>-1392.4991130464032</v>
      </c>
      <c r="AG410" s="5">
        <f t="shared" si="508"/>
        <v>-6585.2582658452739</v>
      </c>
      <c r="AH410" s="5">
        <f t="shared" si="500"/>
        <v>4554.3311704837652</v>
      </c>
      <c r="AI410" s="42">
        <f t="shared" si="517"/>
        <v>0</v>
      </c>
      <c r="AJ410" s="42">
        <f t="shared" ref="AJ410:AJ425" si="520">$D$6*SUM(Y410:Z410,AD410:AE410)</f>
        <v>1229.9603450720051</v>
      </c>
      <c r="AK410" s="42">
        <f t="shared" si="514"/>
        <v>5784.2915155557703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502"/>
        <v>6</v>
      </c>
      <c r="J411" s="11">
        <f t="shared" si="491"/>
        <v>13484.612207351298</v>
      </c>
      <c r="K411" s="11">
        <f t="shared" si="503"/>
        <v>134.84612207351299</v>
      </c>
      <c r="L411" s="24">
        <f t="shared" si="510"/>
        <v>1483.3550975868834</v>
      </c>
      <c r="M411" s="11">
        <f t="shared" si="489"/>
        <v>602229</v>
      </c>
      <c r="N411" s="78">
        <f t="shared" si="492"/>
        <v>0</v>
      </c>
      <c r="O411" s="35">
        <f t="shared" si="493"/>
        <v>0</v>
      </c>
      <c r="P411" s="35">
        <f t="shared" si="515"/>
        <v>6.0222899999999999</v>
      </c>
      <c r="Q411">
        <f t="shared" si="495"/>
        <v>70</v>
      </c>
      <c r="R411" s="45">
        <f>1000*VLOOKUP(Q411, '[1]Mortality (Interventions)'!$B$8:$AV$128, 43)</f>
        <v>12.808164599110668</v>
      </c>
      <c r="S411" s="46">
        <f>VLOOKUP(I411, '[1]Lapse Rates'!$A$4:$F$24, 3)</f>
        <v>2.4510465999999999E-3</v>
      </c>
      <c r="T411" s="33">
        <f t="shared" ref="T411:T425" si="521">W410</f>
        <v>0.93874967316437963</v>
      </c>
      <c r="U411" s="33">
        <f t="shared" si="511"/>
        <v>1.2023660331250716E-2</v>
      </c>
      <c r="V411" s="39">
        <f t="shared" si="505"/>
        <v>2.3009191946606637E-3</v>
      </c>
      <c r="W411" s="32">
        <f t="shared" si="512"/>
        <v>0.92442509363846825</v>
      </c>
      <c r="X411" s="32"/>
      <c r="Y411" s="5">
        <f t="shared" si="518"/>
        <v>0</v>
      </c>
      <c r="Z411" s="5">
        <f t="shared" si="507"/>
        <v>5.6534227692011116</v>
      </c>
      <c r="AA411" s="5">
        <f t="shared" si="513"/>
        <v>0</v>
      </c>
      <c r="AB411" s="5">
        <f t="shared" si="496"/>
        <v>5.5671559971680109</v>
      </c>
      <c r="AC411" s="32"/>
      <c r="AD411" s="5">
        <f t="shared" si="519"/>
        <v>12465.513902459155</v>
      </c>
      <c r="AE411" s="5">
        <f t="shared" si="498"/>
        <v>-124.65513902459156</v>
      </c>
      <c r="AF411" s="5">
        <f t="shared" si="516"/>
        <v>-1371.2506749858539</v>
      </c>
      <c r="AG411" s="5">
        <f>-U411*M411</f>
        <v>-7240.9969376287872</v>
      </c>
      <c r="AH411" s="5">
        <f t="shared" si="500"/>
        <v>3728.6111508199219</v>
      </c>
      <c r="AI411" s="42">
        <f t="shared" si="517"/>
        <v>0</v>
      </c>
      <c r="AJ411" s="42">
        <f t="shared" si="520"/>
        <v>1211.1928454665895</v>
      </c>
      <c r="AK411" s="42">
        <f t="shared" si="514"/>
        <v>4939.8039962865114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502"/>
        <v>7</v>
      </c>
      <c r="J412" s="11">
        <f t="shared" si="491"/>
        <v>13484.612207351298</v>
      </c>
      <c r="K412" s="11">
        <f t="shared" si="503"/>
        <v>134.84612207351299</v>
      </c>
      <c r="L412" s="24">
        <f t="shared" si="510"/>
        <v>1483.3550975868834</v>
      </c>
      <c r="M412" s="11">
        <f t="shared" si="489"/>
        <v>602229</v>
      </c>
      <c r="N412" s="78">
        <f t="shared" si="492"/>
        <v>0</v>
      </c>
      <c r="O412" s="35">
        <f t="shared" si="493"/>
        <v>0</v>
      </c>
      <c r="P412" s="35">
        <f t="shared" si="515"/>
        <v>6.0222899999999999</v>
      </c>
      <c r="Q412">
        <f t="shared" si="495"/>
        <v>71</v>
      </c>
      <c r="R412" s="45">
        <f>1000*VLOOKUP(Q412, '[1]Mortality (Interventions)'!$B$8:$AV$128, 43)</f>
        <v>14.186589163904793</v>
      </c>
      <c r="S412" s="46">
        <f>VLOOKUP(I412, '[1]Lapse Rates'!$A$4:$F$24, 3)</f>
        <v>2.2232648999999998E-3</v>
      </c>
      <c r="T412" s="33">
        <f t="shared" si="521"/>
        <v>0.92442509363846825</v>
      </c>
      <c r="U412" s="33">
        <f t="shared" si="511"/>
        <v>1.3114439016253169E-2</v>
      </c>
      <c r="V412" s="39">
        <f t="shared" si="505"/>
        <v>2.0552418633656196E-3</v>
      </c>
      <c r="W412" s="32">
        <f t="shared" si="512"/>
        <v>0.90925541275884947</v>
      </c>
      <c r="X412" s="32"/>
      <c r="Y412" s="5">
        <f t="shared" si="518"/>
        <v>0</v>
      </c>
      <c r="Z412" s="5">
        <f t="shared" si="507"/>
        <v>5.5671559971680109</v>
      </c>
      <c r="AA412" s="5">
        <f t="shared" si="513"/>
        <v>0</v>
      </c>
      <c r="AB412" s="5">
        <f t="shared" si="496"/>
        <v>5.4757997797034914</v>
      </c>
      <c r="AC412" s="32"/>
      <c r="AD412" s="5">
        <f t="shared" si="519"/>
        <v>12260.956638488226</v>
      </c>
      <c r="AE412" s="5">
        <f t="shared" si="498"/>
        <v>-122.60956638488226</v>
      </c>
      <c r="AF412" s="5">
        <f t="shared" si="516"/>
        <v>-1348.7486515243052</v>
      </c>
      <c r="AG412" s="5">
        <f t="shared" ref="AG412:AG425" si="522">-U412*M412</f>
        <v>-7897.8954943191302</v>
      </c>
      <c r="AH412" s="5">
        <f t="shared" si="500"/>
        <v>2891.7029262599071</v>
      </c>
      <c r="AI412" s="42">
        <f t="shared" si="517"/>
        <v>0</v>
      </c>
      <c r="AJ412" s="42">
        <f t="shared" si="520"/>
        <v>1191.3179857766602</v>
      </c>
      <c r="AK412" s="42">
        <f t="shared" si="514"/>
        <v>4083.0209120365671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502"/>
        <v>8</v>
      </c>
      <c r="J413" s="11">
        <f t="shared" si="491"/>
        <v>13484.612207351298</v>
      </c>
      <c r="K413" s="11">
        <f t="shared" si="503"/>
        <v>134.84612207351299</v>
      </c>
      <c r="L413" s="24">
        <f t="shared" si="510"/>
        <v>1483.3550975868834</v>
      </c>
      <c r="M413" s="11">
        <f t="shared" si="489"/>
        <v>602229</v>
      </c>
      <c r="N413" s="78">
        <f t="shared" si="492"/>
        <v>0</v>
      </c>
      <c r="O413" s="35">
        <f t="shared" si="493"/>
        <v>0</v>
      </c>
      <c r="P413" s="35">
        <f t="shared" si="515"/>
        <v>6.0222899999999999</v>
      </c>
      <c r="Q413">
        <f t="shared" si="495"/>
        <v>72</v>
      </c>
      <c r="R413" s="45">
        <f>1000*VLOOKUP(Q413, '[1]Mortality (Interventions)'!$B$8:$AV$128, 43)</f>
        <v>15.780122667852483</v>
      </c>
      <c r="S413" s="46">
        <f>VLOOKUP(I413, '[1]Lapse Rates'!$A$4:$F$24, 3)</f>
        <v>2.1873403E-3</v>
      </c>
      <c r="T413" s="33">
        <f t="shared" si="521"/>
        <v>0.90925541275884947</v>
      </c>
      <c r="U413" s="33">
        <f t="shared" si="511"/>
        <v>1.4348161949743487E-2</v>
      </c>
      <c r="V413" s="39">
        <f t="shared" si="505"/>
        <v>1.9888510073205654E-3</v>
      </c>
      <c r="W413" s="32">
        <f t="shared" si="512"/>
        <v>0.89291839980178545</v>
      </c>
      <c r="X413" s="32"/>
      <c r="Y413" s="5">
        <f t="shared" si="518"/>
        <v>0</v>
      </c>
      <c r="Z413" s="5">
        <f t="shared" si="507"/>
        <v>5.4757997797034914</v>
      </c>
      <c r="AA413" s="5">
        <f t="shared" si="513"/>
        <v>0</v>
      </c>
      <c r="AB413" s="5">
        <f t="shared" si="496"/>
        <v>5.3774135499422941</v>
      </c>
      <c r="AC413" s="32"/>
      <c r="AD413" s="5">
        <f t="shared" si="519"/>
        <v>12040.658354135743</v>
      </c>
      <c r="AE413" s="5">
        <f t="shared" si="498"/>
        <v>-120.40658354135743</v>
      </c>
      <c r="AF413" s="5">
        <f t="shared" si="516"/>
        <v>-1324.5150600751012</v>
      </c>
      <c r="AG413" s="5">
        <f t="shared" si="522"/>
        <v>-8640.8792228320708</v>
      </c>
      <c r="AH413" s="5">
        <f t="shared" si="500"/>
        <v>1954.8574876872153</v>
      </c>
      <c r="AI413" s="42">
        <f t="shared" si="517"/>
        <v>0</v>
      </c>
      <c r="AJ413" s="42">
        <f t="shared" si="520"/>
        <v>1169.9138746536983</v>
      </c>
      <c r="AK413" s="42">
        <f t="shared" si="514"/>
        <v>3124.7713623409136</v>
      </c>
    </row>
    <row r="414" spans="1:39" ht="15" x14ac:dyDescent="0.2">
      <c r="A414" s="12"/>
      <c r="B414" s="13">
        <v>1</v>
      </c>
      <c r="C414" s="10">
        <f>$H$404*0.14+$B$417</f>
        <v>1887.8934638074227</v>
      </c>
      <c r="D414" s="1"/>
      <c r="E414" s="81" t="s">
        <v>51</v>
      </c>
      <c r="F414" s="13"/>
      <c r="G414" s="8"/>
      <c r="I414" s="2">
        <f t="shared" si="502"/>
        <v>9</v>
      </c>
      <c r="J414" s="11">
        <f t="shared" si="491"/>
        <v>13484.612207351298</v>
      </c>
      <c r="K414" s="11">
        <f t="shared" si="503"/>
        <v>134.84612207351299</v>
      </c>
      <c r="L414" s="24">
        <f t="shared" si="510"/>
        <v>1483.3550975868834</v>
      </c>
      <c r="M414" s="11">
        <f t="shared" si="489"/>
        <v>602229</v>
      </c>
      <c r="N414" s="78">
        <f t="shared" si="492"/>
        <v>0</v>
      </c>
      <c r="O414" s="35">
        <f t="shared" si="493"/>
        <v>0</v>
      </c>
      <c r="P414" s="35">
        <f t="shared" si="515"/>
        <v>6.0222899999999999</v>
      </c>
      <c r="Q414">
        <f t="shared" si="495"/>
        <v>73</v>
      </c>
      <c r="R414" s="45">
        <f>1000*VLOOKUP(Q414, '[1]Mortality (Interventions)'!$B$8:$AV$128, 43)</f>
        <v>17.623462308165639</v>
      </c>
      <c r="S414" s="46">
        <f>VLOOKUP(I414, '[1]Lapse Rates'!$A$4:$F$24, 3)</f>
        <v>1.9768835000000002E-3</v>
      </c>
      <c r="T414" s="33">
        <f t="shared" si="521"/>
        <v>0.89291839980178545</v>
      </c>
      <c r="U414" s="33">
        <f t="shared" si="511"/>
        <v>1.5736313763174341E-2</v>
      </c>
      <c r="V414" s="39">
        <f t="shared" si="505"/>
        <v>1.7651956514145532E-3</v>
      </c>
      <c r="W414" s="32">
        <f t="shared" si="512"/>
        <v>0.8754168903871965</v>
      </c>
      <c r="X414" s="32"/>
      <c r="Y414" s="5">
        <f t="shared" si="518"/>
        <v>0</v>
      </c>
      <c r="Z414" s="5">
        <f t="shared" si="507"/>
        <v>5.3774135499422941</v>
      </c>
      <c r="AA414" s="5">
        <f t="shared" si="513"/>
        <v>0</v>
      </c>
      <c r="AB414" s="5">
        <f t="shared" si="496"/>
        <v>5.2720143848099097</v>
      </c>
      <c r="AC414" s="32"/>
      <c r="AD414" s="5">
        <f t="shared" si="519"/>
        <v>11804.657286636702</v>
      </c>
      <c r="AE414" s="5">
        <f t="shared" si="498"/>
        <v>-118.04657286636704</v>
      </c>
      <c r="AF414" s="5">
        <f t="shared" si="516"/>
        <v>-1298.5541068695059</v>
      </c>
      <c r="AG414" s="5">
        <f t="shared" si="522"/>
        <v>-9476.8645012827201</v>
      </c>
      <c r="AH414" s="5">
        <f t="shared" si="500"/>
        <v>911.19210561810905</v>
      </c>
      <c r="AI414" s="42">
        <f t="shared" si="517"/>
        <v>0</v>
      </c>
      <c r="AJ414" s="42">
        <f t="shared" si="520"/>
        <v>1146.9840352901192</v>
      </c>
      <c r="AK414" s="42">
        <f t="shared" si="514"/>
        <v>2058.1761409082283</v>
      </c>
    </row>
    <row r="415" spans="1:39" ht="15" x14ac:dyDescent="0.2">
      <c r="A415" s="12"/>
      <c r="B415" s="70" t="s">
        <v>49</v>
      </c>
      <c r="C415" s="10">
        <f>$H$404*0.11+$B$417</f>
        <v>1483.3550975868834</v>
      </c>
      <c r="D415" s="1"/>
      <c r="E415" s="1"/>
      <c r="F415" s="1"/>
      <c r="I415" s="2">
        <f t="shared" si="502"/>
        <v>10</v>
      </c>
      <c r="J415" s="11">
        <f t="shared" si="491"/>
        <v>13484.612207351298</v>
      </c>
      <c r="K415" s="11">
        <f t="shared" si="503"/>
        <v>134.84612207351299</v>
      </c>
      <c r="L415" s="24">
        <f t="shared" si="510"/>
        <v>1483.3550975868834</v>
      </c>
      <c r="M415" s="11">
        <f t="shared" si="489"/>
        <v>602229</v>
      </c>
      <c r="N415" s="78">
        <f t="shared" si="492"/>
        <v>0</v>
      </c>
      <c r="O415" s="35">
        <f t="shared" si="493"/>
        <v>0</v>
      </c>
      <c r="P415" s="35">
        <f t="shared" si="515"/>
        <v>6.0222899999999999</v>
      </c>
      <c r="Q415">
        <f t="shared" si="495"/>
        <v>74</v>
      </c>
      <c r="R415" s="45">
        <f>1000*VLOOKUP(Q415, '[1]Mortality (Interventions)'!$B$8:$AV$128, 43)</f>
        <v>19.822727533092394</v>
      </c>
      <c r="S415" s="46">
        <f>VLOOKUP(I415, '[1]Lapse Rates'!$A$4:$F$24, 3)</f>
        <v>1.6914747999999999E-3</v>
      </c>
      <c r="T415" s="33">
        <f t="shared" si="521"/>
        <v>0.8754168903871965</v>
      </c>
      <c r="U415" s="33">
        <f t="shared" si="511"/>
        <v>1.7353150496012406E-2</v>
      </c>
      <c r="V415" s="39">
        <f t="shared" si="505"/>
        <v>1.480745609584305E-3</v>
      </c>
      <c r="W415" s="32">
        <f t="shared" si="512"/>
        <v>0.85658299428159979</v>
      </c>
      <c r="X415" s="32"/>
      <c r="Y415" s="5">
        <f t="shared" si="518"/>
        <v>0</v>
      </c>
      <c r="Z415" s="5">
        <f t="shared" si="507"/>
        <v>5.2720143848099097</v>
      </c>
      <c r="AA415" s="5">
        <f t="shared" si="513"/>
        <v>0</v>
      </c>
      <c r="AB415" s="5">
        <f t="shared" si="496"/>
        <v>5.1585912006321353</v>
      </c>
      <c r="AC415" s="32"/>
      <c r="AD415" s="5">
        <f t="shared" si="519"/>
        <v>11550.689501299188</v>
      </c>
      <c r="AE415" s="5">
        <f t="shared" si="498"/>
        <v>-115.50689501299188</v>
      </c>
      <c r="AF415" s="5">
        <f t="shared" si="516"/>
        <v>-1270.6167510738471</v>
      </c>
      <c r="AG415" s="5">
        <f t="shared" si="522"/>
        <v>-10450.570470063056</v>
      </c>
      <c r="AH415" s="5">
        <f>SUM(AD415:AG415)</f>
        <v>-286.00461485070628</v>
      </c>
      <c r="AI415" s="42">
        <f t="shared" si="517"/>
        <v>0</v>
      </c>
      <c r="AJ415" s="42">
        <f t="shared" si="520"/>
        <v>1122.3085982878258</v>
      </c>
      <c r="AK415" s="42">
        <f t="shared" si="514"/>
        <v>836.30398343711954</v>
      </c>
    </row>
    <row r="416" spans="1:39" ht="15" x14ac:dyDescent="0.2">
      <c r="D416" s="1"/>
      <c r="E416" s="1"/>
      <c r="F416" s="1"/>
      <c r="I416" s="2">
        <f t="shared" si="502"/>
        <v>11</v>
      </c>
      <c r="J416" s="11">
        <f t="shared" si="491"/>
        <v>13484.612207351298</v>
      </c>
      <c r="K416" s="11">
        <f t="shared" si="503"/>
        <v>134.84612207351299</v>
      </c>
      <c r="L416" s="24">
        <f t="shared" si="510"/>
        <v>1483.3550975868834</v>
      </c>
      <c r="M416" s="11">
        <f t="shared" si="489"/>
        <v>602229</v>
      </c>
      <c r="N416" s="78">
        <f t="shared" si="492"/>
        <v>0</v>
      </c>
      <c r="O416" s="35">
        <f t="shared" si="493"/>
        <v>0</v>
      </c>
      <c r="P416" s="35">
        <f t="shared" si="515"/>
        <v>6.0222899999999999</v>
      </c>
      <c r="Q416">
        <f t="shared" si="495"/>
        <v>75</v>
      </c>
      <c r="R416" s="45">
        <f>1000*VLOOKUP(Q416, '[1]Mortality (Interventions)'!$B$8:$AV$128, 43)</f>
        <v>22.367426086904079</v>
      </c>
      <c r="S416" s="46">
        <f>VLOOKUP(I416, '[1]Lapse Rates'!$A$4:$F$24, 3)</f>
        <v>1.5867464999999999E-3</v>
      </c>
      <c r="T416" s="33">
        <f t="shared" si="521"/>
        <v>0.85658299428159979</v>
      </c>
      <c r="U416" s="33">
        <f t="shared" si="511"/>
        <v>1.9159556811892662E-2</v>
      </c>
      <c r="V416" s="39">
        <f t="shared" si="505"/>
        <v>1.3591800681358485E-3</v>
      </c>
      <c r="W416" s="32">
        <f t="shared" si="512"/>
        <v>0.83606425740157131</v>
      </c>
      <c r="X416" s="31"/>
      <c r="Y416" s="5">
        <f t="shared" si="518"/>
        <v>0</v>
      </c>
      <c r="Z416" s="5">
        <f t="shared" si="507"/>
        <v>5.1585912006321353</v>
      </c>
      <c r="AA416" s="5">
        <f t="shared" si="513"/>
        <v>0</v>
      </c>
      <c r="AB416" s="5">
        <f t="shared" si="496"/>
        <v>5.0350214167069085</v>
      </c>
      <c r="AC416" s="32"/>
      <c r="AD416" s="5">
        <f t="shared" si="519"/>
        <v>11274.002291487326</v>
      </c>
      <c r="AE416" s="5">
        <f t="shared" si="498"/>
        <v>-112.74002291487326</v>
      </c>
      <c r="AF416" s="5">
        <f t="shared" si="516"/>
        <v>-1240.180178126813</v>
      </c>
      <c r="AG416" s="5">
        <f t="shared" si="522"/>
        <v>-11538.440739269307</v>
      </c>
      <c r="AH416" s="5">
        <f t="shared" ref="AH416:AH425" si="523">SUM(AD416:AG416)</f>
        <v>-1617.358648823667</v>
      </c>
      <c r="AI416" s="42">
        <f t="shared" si="517"/>
        <v>0</v>
      </c>
      <c r="AJ416" s="42">
        <f t="shared" si="520"/>
        <v>1095.4258863437396</v>
      </c>
      <c r="AK416" s="42">
        <f t="shared" ref="AK416:AK425" si="524">SUM(AH416:AJ416)</f>
        <v>-521.93276247992731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502"/>
        <v>12</v>
      </c>
      <c r="J417" s="11">
        <f t="shared" si="491"/>
        <v>13484.612207351298</v>
      </c>
      <c r="K417" s="11">
        <f t="shared" si="503"/>
        <v>134.84612207351299</v>
      </c>
      <c r="L417" s="24">
        <f t="shared" si="510"/>
        <v>1483.3550975868834</v>
      </c>
      <c r="M417" s="11">
        <f t="shared" si="489"/>
        <v>602229</v>
      </c>
      <c r="N417" s="78">
        <f t="shared" si="492"/>
        <v>0</v>
      </c>
      <c r="O417" s="35">
        <f t="shared" si="493"/>
        <v>0</v>
      </c>
      <c r="P417" s="35">
        <f t="shared" si="515"/>
        <v>6.0222899999999999</v>
      </c>
      <c r="Q417">
        <f t="shared" si="495"/>
        <v>76</v>
      </c>
      <c r="R417" s="45">
        <f>1000*VLOOKUP(Q417, '[1]Mortality (Interventions)'!$B$8:$AV$128, 43)</f>
        <v>25.300713569892121</v>
      </c>
      <c r="S417" s="46">
        <f>VLOOKUP(I417, '[1]Lapse Rates'!$A$4:$F$24, 3)</f>
        <v>1.4412507000000001E-3</v>
      </c>
      <c r="T417" s="33">
        <f t="shared" si="521"/>
        <v>0.83606425740157131</v>
      </c>
      <c r="U417" s="33">
        <f t="shared" si="511"/>
        <v>2.1153022302541714E-2</v>
      </c>
      <c r="V417" s="39">
        <f t="shared" si="505"/>
        <v>1.2049781962249948E-3</v>
      </c>
      <c r="W417" s="32">
        <f t="shared" si="512"/>
        <v>0.81370625690280463</v>
      </c>
      <c r="X417" s="31"/>
      <c r="Y417" s="5">
        <f t="shared" si="518"/>
        <v>0</v>
      </c>
      <c r="Z417" s="5">
        <f t="shared" si="507"/>
        <v>5.0350214167069085</v>
      </c>
      <c r="AA417" s="5">
        <f t="shared" si="513"/>
        <v>0</v>
      </c>
      <c r="AB417" s="5">
        <f t="shared" si="496"/>
        <v>4.9003750538831916</v>
      </c>
      <c r="AC417" s="32"/>
      <c r="AD417" s="5">
        <f t="shared" si="519"/>
        <v>10972.513325029691</v>
      </c>
      <c r="AE417" s="5">
        <f t="shared" si="498"/>
        <v>-109.72513325029691</v>
      </c>
      <c r="AF417" s="5">
        <f t="shared" si="516"/>
        <v>-1207.0153241151174</v>
      </c>
      <c r="AG417" s="5">
        <f t="shared" si="522"/>
        <v>-12738.963468237394</v>
      </c>
      <c r="AH417" s="5">
        <f t="shared" si="523"/>
        <v>-3083.190600573118</v>
      </c>
      <c r="AI417" s="42">
        <f t="shared" si="517"/>
        <v>0</v>
      </c>
      <c r="AJ417" s="42">
        <f t="shared" si="520"/>
        <v>1066.1334572145377</v>
      </c>
      <c r="AK417" s="42">
        <f t="shared" si="524"/>
        <v>-2017.0571433585803</v>
      </c>
    </row>
    <row r="418" spans="1:37" ht="15" x14ac:dyDescent="0.2">
      <c r="A418" s="48"/>
      <c r="D418" s="1"/>
      <c r="E418" s="1"/>
      <c r="F418" s="1"/>
      <c r="I418" s="2">
        <f t="shared" si="502"/>
        <v>13</v>
      </c>
      <c r="J418" s="11">
        <f t="shared" si="491"/>
        <v>13484.612207351298</v>
      </c>
      <c r="K418" s="11">
        <f t="shared" si="503"/>
        <v>134.84612207351299</v>
      </c>
      <c r="L418" s="24">
        <f t="shared" si="510"/>
        <v>1483.3550975868834</v>
      </c>
      <c r="M418" s="11">
        <f t="shared" si="489"/>
        <v>602229</v>
      </c>
      <c r="N418" s="78">
        <f t="shared" si="492"/>
        <v>0</v>
      </c>
      <c r="O418" s="35">
        <f t="shared" si="493"/>
        <v>0</v>
      </c>
      <c r="P418" s="35">
        <f t="shared" si="515"/>
        <v>6.0222899999999999</v>
      </c>
      <c r="Q418">
        <f t="shared" si="495"/>
        <v>77</v>
      </c>
      <c r="R418" s="45">
        <f>1000*VLOOKUP(Q418, '[1]Mortality (Interventions)'!$B$8:$AV$128, 43)</f>
        <v>28.701047522207553</v>
      </c>
      <c r="S418" s="46">
        <f>VLOOKUP(I418, '[1]Lapse Rates'!$A$4:$F$24, 3)</f>
        <v>1.3481251E-3</v>
      </c>
      <c r="T418" s="33">
        <f t="shared" si="521"/>
        <v>0.81370625690280463</v>
      </c>
      <c r="U418" s="33">
        <f t="shared" si="511"/>
        <v>2.3354221948485025E-2</v>
      </c>
      <c r="V418" s="39">
        <f t="shared" si="505"/>
        <v>1.0969778289577192E-3</v>
      </c>
      <c r="W418" s="32">
        <f t="shared" si="512"/>
        <v>0.78925505712536193</v>
      </c>
      <c r="X418" s="31"/>
      <c r="Y418" s="5">
        <f t="shared" si="518"/>
        <v>0</v>
      </c>
      <c r="Z418" s="5">
        <f t="shared" si="507"/>
        <v>4.9003750538831916</v>
      </c>
      <c r="AA418" s="5">
        <f t="shared" si="513"/>
        <v>0</v>
      </c>
      <c r="AB418" s="5">
        <f t="shared" si="496"/>
        <v>4.7531228379754955</v>
      </c>
      <c r="AC418" s="32"/>
      <c r="AD418" s="5">
        <f t="shared" si="519"/>
        <v>10642.798378026402</v>
      </c>
      <c r="AE418" s="5">
        <f t="shared" si="498"/>
        <v>-106.42798378026401</v>
      </c>
      <c r="AF418" s="5">
        <f t="shared" si="516"/>
        <v>-1170.7455122831325</v>
      </c>
      <c r="AG418" s="5">
        <f t="shared" si="522"/>
        <v>-14064.589729814188</v>
      </c>
      <c r="AH418" s="5">
        <f t="shared" si="523"/>
        <v>-4698.9648478511826</v>
      </c>
      <c r="AI418" s="42">
        <f t="shared" si="517"/>
        <v>0</v>
      </c>
      <c r="AJ418" s="42">
        <f t="shared" si="520"/>
        <v>1034.0986624683321</v>
      </c>
      <c r="AK418" s="42">
        <f t="shared" si="524"/>
        <v>-3664.8661853828507</v>
      </c>
    </row>
    <row r="419" spans="1:37" ht="15" x14ac:dyDescent="0.2">
      <c r="A419" s="48"/>
      <c r="D419" s="1"/>
      <c r="E419" s="1"/>
      <c r="F419" s="37"/>
      <c r="I419" s="2">
        <f t="shared" si="502"/>
        <v>14</v>
      </c>
      <c r="J419" s="11">
        <f t="shared" si="491"/>
        <v>13484.612207351298</v>
      </c>
      <c r="K419" s="11">
        <f t="shared" si="503"/>
        <v>134.84612207351299</v>
      </c>
      <c r="L419" s="24">
        <f t="shared" si="510"/>
        <v>1483.3550975868834</v>
      </c>
      <c r="M419" s="11">
        <f t="shared" si="489"/>
        <v>602229</v>
      </c>
      <c r="N419" s="78">
        <f t="shared" si="492"/>
        <v>0</v>
      </c>
      <c r="O419" s="35">
        <f t="shared" si="493"/>
        <v>0</v>
      </c>
      <c r="P419" s="35">
        <f t="shared" si="515"/>
        <v>6.0222899999999999</v>
      </c>
      <c r="Q419">
        <f t="shared" si="495"/>
        <v>78</v>
      </c>
      <c r="R419" s="45">
        <f>1000*VLOOKUP(Q419, '[1]Mortality (Interventions)'!$B$8:$AV$128, 43)</f>
        <v>32.52119147783489</v>
      </c>
      <c r="S419" s="46">
        <f>VLOOKUP(I419, '[1]Lapse Rates'!$A$4:$F$24, 3)</f>
        <v>1.1365788999999999E-3</v>
      </c>
      <c r="T419" s="33">
        <f t="shared" si="521"/>
        <v>0.78925505712536193</v>
      </c>
      <c r="U419" s="33">
        <f t="shared" si="511"/>
        <v>2.5667514837623407E-2</v>
      </c>
      <c r="V419" s="39">
        <f t="shared" si="505"/>
        <v>8.9705064464698102E-4</v>
      </c>
      <c r="W419" s="32">
        <f t="shared" si="512"/>
        <v>0.76269049164309155</v>
      </c>
      <c r="X419" s="31"/>
      <c r="Y419" s="5">
        <f t="shared" si="518"/>
        <v>0</v>
      </c>
      <c r="Z419" s="5">
        <f t="shared" si="507"/>
        <v>4.7531228379754955</v>
      </c>
      <c r="AA419" s="5">
        <f t="shared" si="513"/>
        <v>0</v>
      </c>
      <c r="AB419" s="5">
        <f t="shared" si="496"/>
        <v>4.5931433209172736</v>
      </c>
      <c r="AC419" s="32"/>
      <c r="AD419" s="5">
        <f t="shared" si="519"/>
        <v>10284.585514041195</v>
      </c>
      <c r="AE419" s="5">
        <f t="shared" si="498"/>
        <v>-102.84585514041196</v>
      </c>
      <c r="AF419" s="5">
        <f t="shared" si="516"/>
        <v>-1131.3408286598262</v>
      </c>
      <c r="AG419" s="5">
        <f t="shared" si="522"/>
        <v>-15457.721793147106</v>
      </c>
      <c r="AH419" s="5">
        <f t="shared" si="523"/>
        <v>-6407.3229629061498</v>
      </c>
      <c r="AI419" s="42">
        <f t="shared" si="517"/>
        <v>0</v>
      </c>
      <c r="AJ419" s="42">
        <f t="shared" si="520"/>
        <v>999.29494188857223</v>
      </c>
      <c r="AK419" s="42">
        <f t="shared" si="524"/>
        <v>-5408.0280210175779</v>
      </c>
    </row>
    <row r="420" spans="1:37" ht="15" x14ac:dyDescent="0.2">
      <c r="A420" s="48"/>
      <c r="D420" s="1"/>
      <c r="E420" s="1"/>
      <c r="F420" s="1"/>
      <c r="I420" s="2">
        <f t="shared" si="502"/>
        <v>15</v>
      </c>
      <c r="J420" s="11">
        <f t="shared" si="491"/>
        <v>13484.612207351298</v>
      </c>
      <c r="K420" s="11">
        <f t="shared" si="503"/>
        <v>134.84612207351299</v>
      </c>
      <c r="L420" s="24">
        <f t="shared" si="510"/>
        <v>1483.3550975868834</v>
      </c>
      <c r="M420" s="11">
        <f t="shared" si="489"/>
        <v>602229</v>
      </c>
      <c r="N420" s="78">
        <f t="shared" si="492"/>
        <v>0</v>
      </c>
      <c r="O420" s="35">
        <f t="shared" si="493"/>
        <v>0</v>
      </c>
      <c r="P420" s="35">
        <f t="shared" si="515"/>
        <v>6.0222899999999999</v>
      </c>
      <c r="Q420">
        <f t="shared" si="495"/>
        <v>79</v>
      </c>
      <c r="R420" s="45">
        <f>1000*VLOOKUP(Q420, '[1]Mortality (Interventions)'!$B$8:$AV$128, 43)</f>
        <v>36.792886401372456</v>
      </c>
      <c r="S420" s="46">
        <f>VLOOKUP(I420, '[1]Lapse Rates'!$A$4:$F$24, 3)</f>
        <v>1.0075606E-3</v>
      </c>
      <c r="T420" s="33">
        <f t="shared" si="521"/>
        <v>0.76269049164309155</v>
      </c>
      <c r="U420" s="33">
        <f t="shared" si="511"/>
        <v>2.8061584618431175E-2</v>
      </c>
      <c r="V420" s="39">
        <f t="shared" si="505"/>
        <v>7.6845688937420833E-4</v>
      </c>
      <c r="W420" s="32">
        <f t="shared" si="512"/>
        <v>0.73386045013528611</v>
      </c>
      <c r="X420" s="31"/>
      <c r="Y420" s="5">
        <f t="shared" si="518"/>
        <v>0</v>
      </c>
      <c r="Z420" s="5">
        <f t="shared" si="507"/>
        <v>4.5931433209172736</v>
      </c>
      <c r="AA420" s="5">
        <f t="shared" si="513"/>
        <v>0</v>
      </c>
      <c r="AB420" s="5">
        <f t="shared" si="496"/>
        <v>4.4195204502452325</v>
      </c>
      <c r="AC420" s="32"/>
      <c r="AD420" s="5">
        <f t="shared" si="519"/>
        <v>9895.8235843865968</v>
      </c>
      <c r="AE420" s="5">
        <f t="shared" si="498"/>
        <v>-98.958235843865978</v>
      </c>
      <c r="AF420" s="5">
        <f t="shared" si="516"/>
        <v>-1088.5756396255815</v>
      </c>
      <c r="AG420" s="5">
        <f t="shared" si="522"/>
        <v>-16899.50004317319</v>
      </c>
      <c r="AH420" s="5">
        <f t="shared" si="523"/>
        <v>-8191.2103342560404</v>
      </c>
      <c r="AI420" s="42">
        <f t="shared" si="517"/>
        <v>0</v>
      </c>
      <c r="AJ420" s="42">
        <f t="shared" si="520"/>
        <v>961.52307805182397</v>
      </c>
      <c r="AK420" s="42">
        <f t="shared" si="524"/>
        <v>-7229.6872562042163</v>
      </c>
    </row>
    <row r="421" spans="1:37" ht="15" x14ac:dyDescent="0.2">
      <c r="I421" s="2">
        <f t="shared" si="502"/>
        <v>16</v>
      </c>
      <c r="J421" s="11">
        <f t="shared" si="491"/>
        <v>13484.612207351298</v>
      </c>
      <c r="K421" s="11">
        <f t="shared" si="503"/>
        <v>134.84612207351299</v>
      </c>
      <c r="L421" s="24">
        <f t="shared" si="510"/>
        <v>1483.3550975868834</v>
      </c>
      <c r="M421" s="11">
        <f t="shared" si="489"/>
        <v>602229</v>
      </c>
      <c r="N421" s="78">
        <f t="shared" si="492"/>
        <v>0</v>
      </c>
      <c r="O421" s="35">
        <f t="shared" si="493"/>
        <v>0</v>
      </c>
      <c r="P421" s="35">
        <f t="shared" si="515"/>
        <v>6.0222899999999999</v>
      </c>
      <c r="Q421">
        <f t="shared" si="495"/>
        <v>80</v>
      </c>
      <c r="R421" s="45">
        <f>1000*VLOOKUP(Q421, '[1]Mortality (Interventions)'!$B$8:$AV$128, 43)</f>
        <v>41.480807203227599</v>
      </c>
      <c r="S421" s="46">
        <f>VLOOKUP(I421, '[1]Lapse Rates'!$A$4:$F$24, 3)</f>
        <v>8.9731130000000002E-4</v>
      </c>
      <c r="T421" s="33">
        <f t="shared" si="521"/>
        <v>0.73386045013528611</v>
      </c>
      <c r="U421" s="33">
        <f t="shared" si="511"/>
        <v>3.0441123846135624E-2</v>
      </c>
      <c r="V421" s="39">
        <f t="shared" si="505"/>
        <v>6.5850127452947882E-4</v>
      </c>
      <c r="W421" s="32">
        <f t="shared" si="512"/>
        <v>0.702760825014621</v>
      </c>
      <c r="X421" s="31"/>
      <c r="Y421" s="5">
        <f t="shared" si="518"/>
        <v>0</v>
      </c>
      <c r="Z421" s="5">
        <f t="shared" si="507"/>
        <v>4.4195204502452325</v>
      </c>
      <c r="AA421" s="5">
        <f t="shared" si="513"/>
        <v>0</v>
      </c>
      <c r="AB421" s="5">
        <f t="shared" si="496"/>
        <v>4.2322294888773015</v>
      </c>
      <c r="AC421" s="32"/>
      <c r="AD421" s="5">
        <f t="shared" si="519"/>
        <v>9476.4571998404281</v>
      </c>
      <c r="AE421" s="5">
        <f t="shared" si="498"/>
        <v>-94.764571998404278</v>
      </c>
      <c r="AF421" s="5">
        <f t="shared" si="516"/>
        <v>-1042.4438521698019</v>
      </c>
      <c r="AG421" s="5">
        <f t="shared" si="522"/>
        <v>-18332.527572734412</v>
      </c>
      <c r="AH421" s="5">
        <f t="shared" si="523"/>
        <v>-9993.2787970621903</v>
      </c>
      <c r="AI421" s="42">
        <f t="shared" si="517"/>
        <v>0</v>
      </c>
      <c r="AJ421" s="42">
        <f t="shared" si="520"/>
        <v>920.77760174747152</v>
      </c>
      <c r="AK421" s="42">
        <f t="shared" si="524"/>
        <v>-9072.5011953147186</v>
      </c>
    </row>
    <row r="422" spans="1:37" ht="15" x14ac:dyDescent="0.2">
      <c r="I422" s="2">
        <f t="shared" si="502"/>
        <v>17</v>
      </c>
      <c r="J422" s="11">
        <f t="shared" si="491"/>
        <v>13484.612207351298</v>
      </c>
      <c r="K422" s="11">
        <f t="shared" si="503"/>
        <v>134.84612207351299</v>
      </c>
      <c r="L422" s="24">
        <f t="shared" si="510"/>
        <v>1483.3550975868834</v>
      </c>
      <c r="M422" s="11">
        <f t="shared" si="489"/>
        <v>602229</v>
      </c>
      <c r="N422" s="78">
        <f t="shared" si="492"/>
        <v>0</v>
      </c>
      <c r="O422" s="35">
        <f t="shared" si="493"/>
        <v>0</v>
      </c>
      <c r="P422" s="35">
        <f t="shared" si="515"/>
        <v>6.0222899999999999</v>
      </c>
      <c r="Q422">
        <f t="shared" si="495"/>
        <v>81</v>
      </c>
      <c r="R422" s="45">
        <f>1000*VLOOKUP(Q422, '[1]Mortality (Interventions)'!$B$8:$AV$128, 43)</f>
        <v>46.660104214926847</v>
      </c>
      <c r="S422" s="46">
        <f>VLOOKUP(I422, '[1]Lapse Rates'!$A$4:$F$24, 3)</f>
        <v>7.4594940000000001E-4</v>
      </c>
      <c r="T422" s="33">
        <f t="shared" si="521"/>
        <v>0.702760825014621</v>
      </c>
      <c r="U422" s="33">
        <f t="shared" si="511"/>
        <v>3.2790893333350182E-2</v>
      </c>
      <c r="V422" s="39">
        <f t="shared" si="505"/>
        <v>5.242240157631615E-4</v>
      </c>
      <c r="W422" s="32">
        <f t="shared" si="512"/>
        <v>0.66944570766550771</v>
      </c>
      <c r="X422" s="31"/>
      <c r="Y422" s="5">
        <f t="shared" si="518"/>
        <v>0</v>
      </c>
      <c r="Z422" s="5">
        <f t="shared" si="507"/>
        <v>4.2322294888773015</v>
      </c>
      <c r="AA422" s="5">
        <f t="shared" si="513"/>
        <v>0</v>
      </c>
      <c r="AB422" s="5">
        <f t="shared" si="496"/>
        <v>4.0315961908169102</v>
      </c>
      <c r="AC422" s="32"/>
      <c r="AD422" s="5">
        <f t="shared" si="519"/>
        <v>9027.215761745234</v>
      </c>
      <c r="AE422" s="5">
        <f t="shared" si="498"/>
        <v>-90.272157617452336</v>
      </c>
      <c r="AF422" s="5">
        <f t="shared" si="516"/>
        <v>-993.02570302328945</v>
      </c>
      <c r="AG422" s="5">
        <f t="shared" si="522"/>
        <v>-19747.626901250147</v>
      </c>
      <c r="AH422" s="5">
        <f t="shared" si="523"/>
        <v>-11803.709000145654</v>
      </c>
      <c r="AI422" s="42">
        <f t="shared" si="517"/>
        <v>0</v>
      </c>
      <c r="AJ422" s="42">
        <f t="shared" si="520"/>
        <v>877.1293492777944</v>
      </c>
      <c r="AK422" s="42">
        <f t="shared" si="524"/>
        <v>-10926.57965086786</v>
      </c>
    </row>
    <row r="423" spans="1:37" ht="15" x14ac:dyDescent="0.2">
      <c r="I423" s="2">
        <f t="shared" si="502"/>
        <v>18</v>
      </c>
      <c r="J423" s="11">
        <f t="shared" si="491"/>
        <v>13484.612207351298</v>
      </c>
      <c r="K423" s="11">
        <f t="shared" si="503"/>
        <v>134.84612207351299</v>
      </c>
      <c r="L423" s="24">
        <f t="shared" si="510"/>
        <v>1483.3550975868834</v>
      </c>
      <c r="M423" s="11">
        <f t="shared" si="489"/>
        <v>602229</v>
      </c>
      <c r="N423" s="78">
        <f t="shared" si="492"/>
        <v>0</v>
      </c>
      <c r="O423" s="35">
        <f t="shared" si="493"/>
        <v>0</v>
      </c>
      <c r="P423" s="35">
        <f t="shared" si="515"/>
        <v>6.0222899999999999</v>
      </c>
      <c r="Q423">
        <f t="shared" si="495"/>
        <v>82</v>
      </c>
      <c r="R423" s="45">
        <f>1000*VLOOKUP(Q423, '[1]Mortality (Interventions)'!$B$8:$AV$128, 43)</f>
        <v>52.511224615326547</v>
      </c>
      <c r="S423" s="46">
        <f>VLOOKUP(I423, '[1]Lapse Rates'!$A$4:$F$24, 3)</f>
        <v>5.9837330000000002E-4</v>
      </c>
      <c r="T423" s="33">
        <f t="shared" si="521"/>
        <v>0.66944570766550771</v>
      </c>
      <c r="U423" s="33">
        <f t="shared" si="511"/>
        <v>3.5153413922989707E-2</v>
      </c>
      <c r="V423" s="39">
        <f t="shared" si="505"/>
        <v>4.0057843726664516E-4</v>
      </c>
      <c r="W423" s="32">
        <f t="shared" si="512"/>
        <v>0.63389171530525135</v>
      </c>
      <c r="X423" s="31"/>
      <c r="Y423" s="5">
        <f t="shared" si="518"/>
        <v>0</v>
      </c>
      <c r="Z423" s="5">
        <f t="shared" si="507"/>
        <v>4.0315961908169102</v>
      </c>
      <c r="AA423" s="5">
        <f t="shared" si="513"/>
        <v>0</v>
      </c>
      <c r="AB423" s="5">
        <f t="shared" si="496"/>
        <v>3.817479738165662</v>
      </c>
      <c r="AC423" s="32"/>
      <c r="AD423" s="5">
        <f t="shared" si="519"/>
        <v>8547.783962344045</v>
      </c>
      <c r="AE423" s="5">
        <f t="shared" si="498"/>
        <v>-85.47783962344046</v>
      </c>
      <c r="AF423" s="5">
        <f t="shared" si="516"/>
        <v>-940.28650721613803</v>
      </c>
      <c r="AG423" s="5">
        <f t="shared" si="522"/>
        <v>-21170.405313428168</v>
      </c>
      <c r="AH423" s="5">
        <f t="shared" si="523"/>
        <v>-13648.385697923701</v>
      </c>
      <c r="AI423" s="42">
        <f t="shared" si="517"/>
        <v>0</v>
      </c>
      <c r="AJ423" s="42">
        <f t="shared" si="520"/>
        <v>830.54773022521056</v>
      </c>
      <c r="AK423" s="42">
        <f t="shared" si="524"/>
        <v>-12817.83796769849</v>
      </c>
    </row>
    <row r="424" spans="1:37" ht="15" x14ac:dyDescent="0.2">
      <c r="I424" s="2">
        <f t="shared" si="502"/>
        <v>19</v>
      </c>
      <c r="J424" s="11">
        <f t="shared" si="491"/>
        <v>13484.612207351298</v>
      </c>
      <c r="K424" s="11">
        <f t="shared" si="503"/>
        <v>134.84612207351299</v>
      </c>
      <c r="L424" s="24">
        <f t="shared" si="510"/>
        <v>1483.3550975868834</v>
      </c>
      <c r="M424" s="11">
        <f t="shared" si="489"/>
        <v>602229</v>
      </c>
      <c r="N424" s="78">
        <f t="shared" si="492"/>
        <v>0</v>
      </c>
      <c r="O424" s="35">
        <f t="shared" si="493"/>
        <v>0</v>
      </c>
      <c r="P424" s="35">
        <f t="shared" si="515"/>
        <v>6.0222899999999999</v>
      </c>
      <c r="Q424">
        <f t="shared" si="495"/>
        <v>83</v>
      </c>
      <c r="R424" s="45">
        <f>1000*VLOOKUP(Q424, '[1]Mortality (Interventions)'!$B$8:$AV$128, 43)</f>
        <v>59.113446527914824</v>
      </c>
      <c r="S424" s="46">
        <f>VLOOKUP(I424, '[1]Lapse Rates'!$A$4:$F$24, 3)</f>
        <v>4.66450453E-2</v>
      </c>
      <c r="T424" s="33">
        <f t="shared" si="521"/>
        <v>0.63389171530525135</v>
      </c>
      <c r="U424" s="33">
        <f t="shared" si="511"/>
        <v>3.7471524017185183E-2</v>
      </c>
      <c r="V424" s="39">
        <f t="shared" si="505"/>
        <v>2.9567907775708151E-2</v>
      </c>
      <c r="W424" s="32">
        <f t="shared" si="512"/>
        <v>0.56685228351235806</v>
      </c>
      <c r="X424" s="31"/>
      <c r="Y424" s="5">
        <f t="shared" si="518"/>
        <v>0</v>
      </c>
      <c r="Z424" s="5">
        <f t="shared" si="507"/>
        <v>3.817479738165662</v>
      </c>
      <c r="AA424" s="5">
        <f t="shared" si="513"/>
        <v>0</v>
      </c>
      <c r="AB424" s="5">
        <f t="shared" si="496"/>
        <v>3.413748838473639</v>
      </c>
      <c r="AC424" s="32"/>
      <c r="AD424" s="5">
        <f t="shared" si="519"/>
        <v>7643.7832220157024</v>
      </c>
      <c r="AE424" s="5">
        <f t="shared" si="498"/>
        <v>-76.437832220157034</v>
      </c>
      <c r="AF424" s="5">
        <f t="shared" si="516"/>
        <v>-840.84322432682154</v>
      </c>
      <c r="AG424" s="5">
        <f t="shared" si="522"/>
        <v>-22566.438437345416</v>
      </c>
      <c r="AH424" s="5">
        <f t="shared" si="523"/>
        <v>-15839.936271876693</v>
      </c>
      <c r="AI424" s="42">
        <f t="shared" si="517"/>
        <v>0</v>
      </c>
      <c r="AJ424" s="42">
        <f t="shared" si="520"/>
        <v>742.731077501257</v>
      </c>
      <c r="AK424" s="42">
        <f t="shared" si="524"/>
        <v>-15097.205194375436</v>
      </c>
    </row>
    <row r="425" spans="1:37" ht="15" x14ac:dyDescent="0.2">
      <c r="I425" s="2">
        <f t="shared" si="502"/>
        <v>20</v>
      </c>
      <c r="J425" s="11">
        <f t="shared" si="491"/>
        <v>13484.612207351298</v>
      </c>
      <c r="K425" s="11">
        <f t="shared" si="503"/>
        <v>134.84612207351299</v>
      </c>
      <c r="L425" s="24">
        <f t="shared" si="510"/>
        <v>1483.3550975868834</v>
      </c>
      <c r="M425" s="11">
        <f t="shared" si="489"/>
        <v>602229</v>
      </c>
      <c r="N425" s="78">
        <f t="shared" si="492"/>
        <v>0</v>
      </c>
      <c r="O425" s="35">
        <f t="shared" si="493"/>
        <v>0</v>
      </c>
      <c r="P425" s="35">
        <f t="shared" si="515"/>
        <v>6.0222899999999999</v>
      </c>
      <c r="Q425">
        <f t="shared" si="495"/>
        <v>84</v>
      </c>
      <c r="R425" s="45">
        <f>1000*VLOOKUP(Q425, '[1]Mortality (Interventions)'!$B$8:$AV$128, 43)</f>
        <v>66.58958755388403</v>
      </c>
      <c r="S425" s="46">
        <f>VLOOKUP(I425, '[1]Lapse Rates'!$A$4:$F$24, 3)</f>
        <v>0</v>
      </c>
      <c r="T425" s="33">
        <f t="shared" si="521"/>
        <v>0.56685228351235806</v>
      </c>
      <c r="U425" s="33">
        <f t="shared" si="511"/>
        <v>3.774645976306526E-2</v>
      </c>
      <c r="V425" s="39">
        <f t="shared" si="505"/>
        <v>0</v>
      </c>
      <c r="W425" s="32">
        <f t="shared" si="512"/>
        <v>0.52910582374929283</v>
      </c>
      <c r="X425" s="31"/>
      <c r="Y425" s="5">
        <f t="shared" si="518"/>
        <v>0</v>
      </c>
      <c r="Z425" s="5">
        <f t="shared" si="507"/>
        <v>3.413748838473639</v>
      </c>
      <c r="AA425" s="5">
        <f t="shared" si="513"/>
        <v>0</v>
      </c>
      <c r="AB425" s="5">
        <f t="shared" si="496"/>
        <v>3.1864287113071286</v>
      </c>
      <c r="AC425" s="32"/>
      <c r="AD425" s="5">
        <f>$W425*J425</f>
        <v>7134.7868499103779</v>
      </c>
      <c r="AE425" s="5">
        <f t="shared" si="498"/>
        <v>-71.347868499103782</v>
      </c>
      <c r="AF425" s="5">
        <f t="shared" si="516"/>
        <v>-784.85182082142057</v>
      </c>
      <c r="AG425" s="5">
        <f t="shared" si="522"/>
        <v>-22732.012716651028</v>
      </c>
      <c r="AH425" s="5">
        <f t="shared" si="523"/>
        <v>-16453.425556061175</v>
      </c>
      <c r="AI425" s="42">
        <f t="shared" si="517"/>
        <v>0</v>
      </c>
      <c r="AJ425" s="42">
        <f t="shared" si="520"/>
        <v>693.25825283750032</v>
      </c>
      <c r="AK425" s="42">
        <f t="shared" si="524"/>
        <v>-15760.167303223674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233520.17971577533</v>
      </c>
      <c r="AE428" s="21">
        <f t="shared" ref="AE428:AK428" si="525">SUM(AE405:AE425)</f>
        <v>-7460.8764297443968</v>
      </c>
      <c r="AF428" s="21">
        <f t="shared" si="525"/>
        <v>-24625.972502913115</v>
      </c>
      <c r="AG428" s="21">
        <f t="shared" si="525"/>
        <v>-247051.12171536218</v>
      </c>
      <c r="AH428" s="21">
        <f t="shared" si="525"/>
        <v>-45617.790932244352</v>
      </c>
      <c r="AI428" s="21">
        <f t="shared" si="525"/>
        <v>0</v>
      </c>
      <c r="AJ428" s="21">
        <f t="shared" si="525"/>
        <v>21392.631754839567</v>
      </c>
      <c r="AK428" s="21">
        <f t="shared" si="525"/>
        <v>-24225.159177404777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115814.21299455951</v>
      </c>
      <c r="AE430" s="21">
        <f t="shared" ref="AE430:AK430" si="526">AE405+NPV($D$6,AE406:AE425)</f>
        <v>-6295.7274236599169</v>
      </c>
      <c r="AF430" s="21">
        <f t="shared" si="526"/>
        <v>-11808.9208068956</v>
      </c>
      <c r="AG430" s="21">
        <f t="shared" si="526"/>
        <v>-81693.510271764666</v>
      </c>
      <c r="AH430" s="21">
        <f t="shared" si="526"/>
        <v>16016.054492239316</v>
      </c>
      <c r="AI430" s="21">
        <f t="shared" si="526"/>
        <v>0</v>
      </c>
      <c r="AJ430" s="21">
        <f t="shared" si="526"/>
        <v>9954.6361049125862</v>
      </c>
      <c r="AK430" s="21">
        <f t="shared" si="526"/>
        <v>25970.690597151912</v>
      </c>
    </row>
    <row r="432" spans="1:37" x14ac:dyDescent="0.15">
      <c r="AC432" s="22" t="str">
        <f>"Present Value at "&amp;TEXT($D$7,"0.00%")&amp;":"</f>
        <v>Present Value at 5.64%:</v>
      </c>
      <c r="AD432" s="21">
        <f>AD405+NPV($D$7,AD406:AD425)</f>
        <v>149737.98535666402</v>
      </c>
      <c r="AE432" s="21">
        <f t="shared" ref="AE432:AK432" si="527">AE405+NPV($D$7,AE406:AE425)</f>
        <v>-6630.1755507197167</v>
      </c>
      <c r="AF432" s="21">
        <f t="shared" si="527"/>
        <v>-15487.968646937163</v>
      </c>
      <c r="AG432" s="21">
        <f t="shared" si="527"/>
        <v>-124840.02901685389</v>
      </c>
      <c r="AH432" s="21">
        <f t="shared" si="527"/>
        <v>2779.8121421532423</v>
      </c>
      <c r="AI432" s="21">
        <f t="shared" si="527"/>
        <v>0</v>
      </c>
      <c r="AJ432" s="21">
        <f t="shared" si="527"/>
        <v>13251.283068831875</v>
      </c>
      <c r="AK432" s="21">
        <f t="shared" si="527"/>
        <v>16031.095210985124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11662.759149143743</v>
      </c>
    </row>
    <row r="436" spans="1:39" ht="15" x14ac:dyDescent="0.2">
      <c r="G436" s="58" t="s">
        <v>123</v>
      </c>
      <c r="H436" s="57"/>
      <c r="I436" s="57"/>
      <c r="J436" s="11">
        <f>H$435</f>
        <v>11662.759149143743</v>
      </c>
      <c r="K436" s="11">
        <f>J436*$C$10</f>
        <v>4665.1036596574977</v>
      </c>
      <c r="L436" s="24">
        <f>$C$445</f>
        <v>1816.9876606583648</v>
      </c>
      <c r="M436" s="11">
        <f t="shared" ref="M436:M456" si="52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529">O436*W436</f>
        <v>0</v>
      </c>
      <c r="AB436" s="5">
        <f>P436*W436</f>
        <v>6.0222899999999999</v>
      </c>
      <c r="AC436" s="32"/>
      <c r="AD436" s="5">
        <f>$W436*J436</f>
        <v>11662.759149143743</v>
      </c>
      <c r="AE436" s="5">
        <f>-$W436*K436</f>
        <v>-4665.1036596574977</v>
      </c>
      <c r="AF436" s="5">
        <f>-$W436*L436</f>
        <v>-1816.9876606583648</v>
      </c>
      <c r="AG436" s="5"/>
      <c r="AH436" s="5">
        <f>SUM(AD436:AG436)</f>
        <v>5180.6678288278808</v>
      </c>
      <c r="AI436" s="42">
        <f>Y436-AA436</f>
        <v>0</v>
      </c>
      <c r="AJ436" s="42"/>
      <c r="AK436" s="42">
        <f>SUM(AH436:AJ436)</f>
        <v>5180.6678288278808</v>
      </c>
      <c r="AL436" s="6" t="s">
        <v>39</v>
      </c>
      <c r="AM436" s="36">
        <f>AK463</f>
        <v>13193.517186984891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30">H$435</f>
        <v>11662.759149143743</v>
      </c>
      <c r="K437" s="11"/>
      <c r="L437" s="24"/>
      <c r="M437" s="11">
        <f t="shared" si="528"/>
        <v>602229</v>
      </c>
      <c r="N437" s="78">
        <f t="shared" ref="N437:N456" si="531">N405</f>
        <v>0</v>
      </c>
      <c r="O437" s="35">
        <f t="shared" ref="O437:O456" si="532">M437*N437/1000</f>
        <v>0</v>
      </c>
      <c r="P437" s="35">
        <f t="shared" ref="P437:P438" si="533">$H$14*M437/1000</f>
        <v>6.0222899999999999</v>
      </c>
      <c r="Q437">
        <f t="shared" ref="Q437:Q456" si="534">Q5</f>
        <v>65</v>
      </c>
      <c r="R437" s="45">
        <f>1000*VLOOKUP(Q437, '[1]Mortality (Interventions)'!$B$8:$AV$128, 46)</f>
        <v>6.3490300223199565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6.3490300223199561E-3</v>
      </c>
      <c r="V437" s="39">
        <f>MIN(S437*T437,T437-U437)</f>
        <v>3.4608985999999998E-3</v>
      </c>
      <c r="W437" s="32">
        <f>T437-SUM(U437:V437)</f>
        <v>0.99019007137768</v>
      </c>
      <c r="X437" s="32"/>
      <c r="Y437" s="5">
        <f>AA436</f>
        <v>0</v>
      </c>
      <c r="Z437" s="5">
        <f>AB436</f>
        <v>6.0222899999999999</v>
      </c>
      <c r="AA437" s="5">
        <f t="shared" si="529"/>
        <v>0</v>
      </c>
      <c r="AB437" s="5">
        <f t="shared" ref="AB437:AB456" si="535">P437*W437</f>
        <v>5.9632117649570882</v>
      </c>
      <c r="AC437" s="32"/>
      <c r="AD437" s="5">
        <f t="shared" ref="AD437:AD439" si="536">$W437*J437</f>
        <v>11548.348314351333</v>
      </c>
      <c r="AE437" s="5">
        <f t="shared" ref="AE437:AE456" si="537">-$W437*K437</f>
        <v>0</v>
      </c>
      <c r="AF437" s="5">
        <f t="shared" ref="AF437:AF438" si="538">-$W437*L437</f>
        <v>0</v>
      </c>
      <c r="AG437" s="5">
        <f>-U437*M437</f>
        <v>-3823.5700013117248</v>
      </c>
      <c r="AH437" s="5">
        <f t="shared" ref="AH437:AH445" si="539">SUM(AD437:AG437)</f>
        <v>7724.7783130396083</v>
      </c>
      <c r="AI437" s="42">
        <f>-M437*$W436*(N437-N436)/1000</f>
        <v>0</v>
      </c>
      <c r="AJ437" s="42">
        <f>$D$6*SUM(Y437:Z437,AD437:AE437)</f>
        <v>1133.4837562868659</v>
      </c>
      <c r="AK437" s="42">
        <f t="shared" ref="AK437" si="540">SUM(AH437:AJ437)</f>
        <v>8858.2620693264744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41">I437+1</f>
        <v>2</v>
      </c>
      <c r="J438" s="11">
        <f t="shared" si="530"/>
        <v>11662.759149143743</v>
      </c>
      <c r="K438" s="11">
        <f t="shared" ref="K438:K456" si="542">J438*$C$11</f>
        <v>116.62759149143744</v>
      </c>
      <c r="L438" s="24">
        <f>$C$446</f>
        <v>1467.1048861840527</v>
      </c>
      <c r="M438" s="11">
        <f t="shared" si="528"/>
        <v>602229</v>
      </c>
      <c r="N438" s="78">
        <f t="shared" si="531"/>
        <v>0</v>
      </c>
      <c r="O438" s="35">
        <f t="shared" si="532"/>
        <v>0</v>
      </c>
      <c r="P438" s="35">
        <f t="shared" si="533"/>
        <v>6.0222899999999999</v>
      </c>
      <c r="Q438">
        <f t="shared" si="534"/>
        <v>66</v>
      </c>
      <c r="R438" s="45">
        <f>1000*VLOOKUP(Q438, '[1]Mortality (Interventions)'!$B$8:$AV$128, 46)</f>
        <v>7.0353554995836305</v>
      </c>
      <c r="S438" s="46">
        <f>VLOOKUP(I438, '[1]Lapse Rates'!$A$4:$F$24, 3)</f>
        <v>3.2267923000000001E-3</v>
      </c>
      <c r="T438" s="33">
        <f t="shared" ref="T438:T440" si="543">W437</f>
        <v>0.99019007137768</v>
      </c>
      <c r="U438" s="33">
        <f>T438*R438/1000</f>
        <v>6.9663391643000686E-3</v>
      </c>
      <c r="V438" s="39">
        <f t="shared" ref="V438:V456" si="544">MIN(S438*T438,T438-U438)</f>
        <v>3.1951376978579483E-3</v>
      </c>
      <c r="W438" s="32">
        <f>T438-SUM(U438:V438)</f>
        <v>0.98002859451552193</v>
      </c>
      <c r="X438" s="32"/>
      <c r="Y438" s="5">
        <f t="shared" ref="Y438:Y439" si="545">AA437</f>
        <v>0</v>
      </c>
      <c r="Z438" s="5">
        <f t="shared" ref="Z438:Z456" si="546">AB437</f>
        <v>5.9632117649570882</v>
      </c>
      <c r="AA438" s="5">
        <f>O438*W438</f>
        <v>0</v>
      </c>
      <c r="AB438" s="5">
        <f t="shared" si="535"/>
        <v>5.9020164044648826</v>
      </c>
      <c r="AC438" s="32"/>
      <c r="AD438" s="5">
        <f t="shared" si="536"/>
        <v>11429.837457108388</v>
      </c>
      <c r="AE438" s="5">
        <f t="shared" si="537"/>
        <v>-114.29837457108388</v>
      </c>
      <c r="AF438" s="5">
        <f t="shared" si="538"/>
        <v>-1437.804739613812</v>
      </c>
      <c r="AG438" s="5">
        <f t="shared" ref="AG438:AG441" si="547">-U438*M438</f>
        <v>-4195.3314685772657</v>
      </c>
      <c r="AH438" s="5">
        <f t="shared" si="539"/>
        <v>5682.4028743462259</v>
      </c>
      <c r="AI438" s="42">
        <f>-M438*($W437*N438-$W436*N437)/1000</f>
        <v>0</v>
      </c>
      <c r="AJ438" s="42">
        <f t="shared" ref="AJ438:AJ439" si="548">$D$6*SUM(Y438:Z438,AD438:AE438)</f>
        <v>1110.6393750710517</v>
      </c>
      <c r="AK438" s="42">
        <f>SUM(AH438:AJ438)</f>
        <v>6793.0422494172781</v>
      </c>
      <c r="AL438" s="48" t="s">
        <v>59</v>
      </c>
      <c r="AM438" s="54">
        <f>AK463/AD463</f>
        <v>9.9999999817607529E-2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41"/>
        <v>3</v>
      </c>
      <c r="J439" s="11">
        <f t="shared" si="530"/>
        <v>11662.759149143743</v>
      </c>
      <c r="K439" s="11">
        <f t="shared" si="542"/>
        <v>116.62759149143744</v>
      </c>
      <c r="L439" s="24">
        <f t="shared" ref="L439:L456" si="549">$C$446</f>
        <v>1467.1048861840527</v>
      </c>
      <c r="M439" s="11">
        <f t="shared" si="528"/>
        <v>602229</v>
      </c>
      <c r="N439" s="78">
        <f t="shared" si="531"/>
        <v>0</v>
      </c>
      <c r="O439" s="35">
        <f t="shared" si="532"/>
        <v>0</v>
      </c>
      <c r="P439" s="35">
        <f>$H$14*M439/1000</f>
        <v>6.0222899999999999</v>
      </c>
      <c r="Q439">
        <f t="shared" si="534"/>
        <v>67</v>
      </c>
      <c r="R439" s="45">
        <f>1000*VLOOKUP(Q439, '[1]Mortality (Interventions)'!$B$8:$AV$128, 46)</f>
        <v>7.7763101673933415</v>
      </c>
      <c r="S439" s="46">
        <f>VLOOKUP(I439, '[1]Lapse Rates'!$A$4:$F$24, 3)</f>
        <v>2.9657235000000001E-3</v>
      </c>
      <c r="T439" s="33">
        <f t="shared" si="543"/>
        <v>0.98002859451552193</v>
      </c>
      <c r="U439" s="33">
        <f t="shared" ref="U439:U456" si="550">T439*R439/1000</f>
        <v>7.6210063238672599E-3</v>
      </c>
      <c r="V439" s="39">
        <f t="shared" si="544"/>
        <v>2.9064938334266545E-3</v>
      </c>
      <c r="W439" s="32">
        <f t="shared" ref="W439:W456" si="551">T439-SUM(U439:V439)</f>
        <v>0.96950109435822807</v>
      </c>
      <c r="X439" s="32"/>
      <c r="Y439" s="5">
        <f t="shared" si="545"/>
        <v>0</v>
      </c>
      <c r="Z439" s="5">
        <f t="shared" si="546"/>
        <v>5.9020164044648826</v>
      </c>
      <c r="AA439" s="5">
        <f t="shared" ref="AA439:AA456" si="552">O439*W439</f>
        <v>0</v>
      </c>
      <c r="AB439" s="5">
        <f t="shared" si="535"/>
        <v>5.8386167455426135</v>
      </c>
      <c r="AC439" s="32"/>
      <c r="AD439" s="5">
        <f t="shared" si="536"/>
        <v>11307.057758331295</v>
      </c>
      <c r="AE439" s="5">
        <f t="shared" si="537"/>
        <v>-113.07057758331297</v>
      </c>
      <c r="AF439" s="5">
        <f>-$W439*L439</f>
        <v>-1422.3597926937427</v>
      </c>
      <c r="AG439" s="5">
        <f t="shared" si="547"/>
        <v>-4589.5910174162564</v>
      </c>
      <c r="AH439" s="5">
        <f t="shared" si="539"/>
        <v>5182.0363706379831</v>
      </c>
      <c r="AI439" s="42">
        <f>-M439*($W438*N439-$W437*N438)/1000</f>
        <v>0</v>
      </c>
      <c r="AJ439" s="42">
        <f t="shared" si="548"/>
        <v>1098.7091302406552</v>
      </c>
      <c r="AK439" s="42">
        <f t="shared" ref="AK439:AK446" si="553">SUM(AH439:AJ439)</f>
        <v>6280.7455008786383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41"/>
        <v>4</v>
      </c>
      <c r="J440" s="11">
        <f t="shared" si="530"/>
        <v>11662.759149143743</v>
      </c>
      <c r="K440" s="11">
        <f t="shared" si="542"/>
        <v>116.62759149143744</v>
      </c>
      <c r="L440" s="24">
        <f t="shared" si="549"/>
        <v>1467.1048861840527</v>
      </c>
      <c r="M440" s="11">
        <f t="shared" si="528"/>
        <v>602229</v>
      </c>
      <c r="N440" s="78">
        <f t="shared" si="531"/>
        <v>0</v>
      </c>
      <c r="O440" s="35">
        <f t="shared" si="532"/>
        <v>0</v>
      </c>
      <c r="P440" s="35">
        <f t="shared" ref="P440:P456" si="554">$H$14*M440/1000</f>
        <v>6.0222899999999999</v>
      </c>
      <c r="Q440">
        <f t="shared" si="534"/>
        <v>68</v>
      </c>
      <c r="R440" s="45">
        <f>1000*VLOOKUP(Q440, '[1]Mortality (Interventions)'!$B$8:$AV$128, 46)</f>
        <v>8.5732420132149514</v>
      </c>
      <c r="S440" s="46">
        <f>VLOOKUP(I440, '[1]Lapse Rates'!$A$4:$F$24, 3)</f>
        <v>2.7812204999999998E-3</v>
      </c>
      <c r="T440" s="33">
        <f t="shared" si="543"/>
        <v>0.96950109435822807</v>
      </c>
      <c r="U440" s="33">
        <f t="shared" si="550"/>
        <v>8.3117675140098341E-3</v>
      </c>
      <c r="V440" s="39">
        <f t="shared" si="544"/>
        <v>2.696396318401538E-3</v>
      </c>
      <c r="W440" s="32">
        <f t="shared" si="551"/>
        <v>0.95849293052581674</v>
      </c>
      <c r="X440" s="32"/>
      <c r="Y440" s="5">
        <f>AA439</f>
        <v>0</v>
      </c>
      <c r="Z440" s="5">
        <f t="shared" si="546"/>
        <v>5.8386167455426135</v>
      </c>
      <c r="AA440" s="5">
        <f t="shared" si="552"/>
        <v>0</v>
      </c>
      <c r="AB440" s="5">
        <f t="shared" si="535"/>
        <v>5.7723223905763206</v>
      </c>
      <c r="AC440" s="32"/>
      <c r="AD440" s="5">
        <f>$W440*J440</f>
        <v>11178.672194879568</v>
      </c>
      <c r="AE440" s="5">
        <f t="shared" si="537"/>
        <v>-111.78672194879569</v>
      </c>
      <c r="AF440" s="5">
        <f t="shared" ref="AF440:AF456" si="555">-$W440*L440</f>
        <v>-1406.2096617472976</v>
      </c>
      <c r="AG440" s="5">
        <f t="shared" si="547"/>
        <v>-5005.5874381946287</v>
      </c>
      <c r="AH440" s="5">
        <f t="shared" si="539"/>
        <v>4655.0883729888446</v>
      </c>
      <c r="AI440" s="42">
        <f t="shared" ref="AI440:AI456" si="556">-M440*($W439*N440-$W438*N439)/1000</f>
        <v>0</v>
      </c>
      <c r="AJ440" s="42">
        <f>$D$6*SUM(Y440:Z440,AD440:AE440)</f>
        <v>1086.2342331972466</v>
      </c>
      <c r="AK440" s="42">
        <f t="shared" si="553"/>
        <v>5741.3226061860914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41"/>
        <v>5</v>
      </c>
      <c r="J441" s="11">
        <f t="shared" si="530"/>
        <v>11662.759149143743</v>
      </c>
      <c r="K441" s="11">
        <f t="shared" si="542"/>
        <v>116.62759149143744</v>
      </c>
      <c r="L441" s="24">
        <f t="shared" si="549"/>
        <v>1467.1048861840527</v>
      </c>
      <c r="M441" s="11">
        <f t="shared" si="528"/>
        <v>602229</v>
      </c>
      <c r="N441" s="78">
        <f t="shared" si="531"/>
        <v>0</v>
      </c>
      <c r="O441" s="35">
        <f t="shared" si="532"/>
        <v>0</v>
      </c>
      <c r="P441" s="35">
        <f t="shared" si="554"/>
        <v>6.0222899999999999</v>
      </c>
      <c r="Q441">
        <f t="shared" si="534"/>
        <v>69</v>
      </c>
      <c r="R441" s="45">
        <f>1000*VLOOKUP(Q441, '[1]Mortality (Interventions)'!$B$8:$AV$128, 46)</f>
        <v>9.4755707299775871</v>
      </c>
      <c r="S441" s="46">
        <f>VLOOKUP(I441, '[1]Lapse Rates'!$A$4:$F$24, 3)</f>
        <v>2.4845683E-3</v>
      </c>
      <c r="T441" s="33">
        <f>W440</f>
        <v>0.95849293052581674</v>
      </c>
      <c r="U441" s="33">
        <f t="shared" si="550"/>
        <v>9.0822675573808704E-3</v>
      </c>
      <c r="V441" s="39">
        <f t="shared" si="544"/>
        <v>2.3814411509585466E-3</v>
      </c>
      <c r="W441" s="32">
        <f t="shared" si="551"/>
        <v>0.94702922181747728</v>
      </c>
      <c r="X441" s="32"/>
      <c r="Y441" s="5">
        <f t="shared" ref="Y441:Y456" si="557">AA440</f>
        <v>0</v>
      </c>
      <c r="Z441" s="5">
        <f t="shared" si="546"/>
        <v>5.7723223905763206</v>
      </c>
      <c r="AA441" s="5">
        <f t="shared" si="552"/>
        <v>0</v>
      </c>
      <c r="AB441" s="5">
        <f t="shared" si="535"/>
        <v>5.7032846122591749</v>
      </c>
      <c r="AC441" s="32"/>
      <c r="AD441" s="5">
        <f t="shared" ref="AD441:AD455" si="558">$W441*J441</f>
        <v>11044.973721258262</v>
      </c>
      <c r="AE441" s="5">
        <f t="shared" si="537"/>
        <v>-110.44973721258263</v>
      </c>
      <c r="AF441" s="5">
        <f t="shared" si="555"/>
        <v>-1389.3911986875021</v>
      </c>
      <c r="AG441" s="5">
        <f t="shared" si="547"/>
        <v>-5469.6049088139243</v>
      </c>
      <c r="AH441" s="5">
        <f t="shared" si="539"/>
        <v>4075.5278765442526</v>
      </c>
      <c r="AI441" s="42">
        <f t="shared" si="556"/>
        <v>0</v>
      </c>
      <c r="AJ441" s="42">
        <f t="shared" ref="AJ441:AJ456" si="559">$D$6*SUM(Y441:Z441,AD441:AE441)</f>
        <v>1073.2430676613967</v>
      </c>
      <c r="AK441" s="42">
        <f t="shared" si="553"/>
        <v>5148.7709442056494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41"/>
        <v>6</v>
      </c>
      <c r="J442" s="11">
        <f t="shared" si="530"/>
        <v>11662.759149143743</v>
      </c>
      <c r="K442" s="11">
        <f t="shared" si="542"/>
        <v>116.62759149143744</v>
      </c>
      <c r="L442" s="24">
        <f t="shared" si="549"/>
        <v>1467.1048861840527</v>
      </c>
      <c r="M442" s="11">
        <f t="shared" si="528"/>
        <v>602229</v>
      </c>
      <c r="N442" s="78">
        <f t="shared" si="531"/>
        <v>0</v>
      </c>
      <c r="O442" s="35">
        <f t="shared" si="532"/>
        <v>0</v>
      </c>
      <c r="P442" s="35">
        <f t="shared" si="554"/>
        <v>6.0222899999999999</v>
      </c>
      <c r="Q442">
        <f t="shared" si="534"/>
        <v>70</v>
      </c>
      <c r="R442" s="45">
        <f>1000*VLOOKUP(Q442, '[1]Mortality (Interventions)'!$B$8:$AV$128, 46)</f>
        <v>10.610685378675004</v>
      </c>
      <c r="S442" s="46">
        <f>VLOOKUP(I442, '[1]Lapse Rates'!$A$4:$F$24, 3)</f>
        <v>2.4510465999999999E-3</v>
      </c>
      <c r="T442" s="33">
        <f t="shared" ref="T442:T456" si="560">W441</f>
        <v>0.94702922181747728</v>
      </c>
      <c r="U442" s="33">
        <f t="shared" si="550"/>
        <v>1.0048629117116674E-2</v>
      </c>
      <c r="V442" s="39">
        <f t="shared" si="544"/>
        <v>2.3212127542363735E-3</v>
      </c>
      <c r="W442" s="32">
        <f t="shared" si="551"/>
        <v>0.93465937994612425</v>
      </c>
      <c r="X442" s="32"/>
      <c r="Y442" s="5">
        <f t="shared" si="557"/>
        <v>0</v>
      </c>
      <c r="Z442" s="5">
        <f t="shared" si="546"/>
        <v>5.7032846122591749</v>
      </c>
      <c r="AA442" s="5">
        <f t="shared" si="552"/>
        <v>0</v>
      </c>
      <c r="AB442" s="5">
        <f t="shared" si="535"/>
        <v>5.6287898372557441</v>
      </c>
      <c r="AC442" s="32"/>
      <c r="AD442" s="5">
        <f t="shared" si="558"/>
        <v>10900.707234799678</v>
      </c>
      <c r="AE442" s="5">
        <f t="shared" si="537"/>
        <v>-109.0070723479968</v>
      </c>
      <c r="AF442" s="5">
        <f t="shared" si="555"/>
        <v>-1371.2433432367159</v>
      </c>
      <c r="AG442" s="5">
        <f>-U442*M442</f>
        <v>-6051.5758645720571</v>
      </c>
      <c r="AH442" s="5">
        <f t="shared" si="539"/>
        <v>3368.8809546429084</v>
      </c>
      <c r="AI442" s="42">
        <f t="shared" si="556"/>
        <v>0</v>
      </c>
      <c r="AJ442" s="42">
        <f t="shared" si="559"/>
        <v>1059.2252781569725</v>
      </c>
      <c r="AK442" s="42">
        <f t="shared" si="553"/>
        <v>4428.1062327998807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41"/>
        <v>7</v>
      </c>
      <c r="J443" s="11">
        <f t="shared" si="530"/>
        <v>11662.759149143743</v>
      </c>
      <c r="K443" s="11">
        <f t="shared" si="542"/>
        <v>116.62759149143744</v>
      </c>
      <c r="L443" s="24">
        <f t="shared" si="549"/>
        <v>1467.1048861840527</v>
      </c>
      <c r="M443" s="11">
        <f t="shared" si="528"/>
        <v>602229</v>
      </c>
      <c r="N443" s="78">
        <f t="shared" si="531"/>
        <v>0</v>
      </c>
      <c r="O443" s="35">
        <f t="shared" si="532"/>
        <v>0</v>
      </c>
      <c r="P443" s="35">
        <f t="shared" si="554"/>
        <v>6.0222899999999999</v>
      </c>
      <c r="Q443">
        <f t="shared" si="534"/>
        <v>71</v>
      </c>
      <c r="R443" s="45">
        <f>1000*VLOOKUP(Q443, '[1]Mortality (Interventions)'!$B$8:$AV$128, 46)</f>
        <v>11.801295005463929</v>
      </c>
      <c r="S443" s="46">
        <f>VLOOKUP(I443, '[1]Lapse Rates'!$A$4:$F$24, 3)</f>
        <v>2.2232648999999998E-3</v>
      </c>
      <c r="T443" s="33">
        <f t="shared" si="560"/>
        <v>0.93465937994612425</v>
      </c>
      <c r="U443" s="33">
        <f t="shared" si="550"/>
        <v>1.103019107236821E-2</v>
      </c>
      <c r="V443" s="39">
        <f t="shared" si="544"/>
        <v>2.0779953928899818E-3</v>
      </c>
      <c r="W443" s="32">
        <f t="shared" si="551"/>
        <v>0.921551193480866</v>
      </c>
      <c r="X443" s="32"/>
      <c r="Y443" s="5">
        <f t="shared" si="557"/>
        <v>0</v>
      </c>
      <c r="Z443" s="5">
        <f t="shared" si="546"/>
        <v>5.6287898372557441</v>
      </c>
      <c r="AA443" s="5">
        <f t="shared" si="552"/>
        <v>0</v>
      </c>
      <c r="AB443" s="5">
        <f t="shared" si="535"/>
        <v>5.5498485369878843</v>
      </c>
      <c r="AC443" s="32"/>
      <c r="AD443" s="5">
        <f t="shared" si="558"/>
        <v>10747.829613173306</v>
      </c>
      <c r="AE443" s="5">
        <f t="shared" si="537"/>
        <v>-107.47829613173307</v>
      </c>
      <c r="AF443" s="5">
        <f t="shared" si="555"/>
        <v>-1352.0122588245238</v>
      </c>
      <c r="AG443" s="5">
        <f t="shared" ref="AG443:AG456" si="561">-U443*M443</f>
        <v>-6642.7009393212347</v>
      </c>
      <c r="AH443" s="5">
        <f t="shared" si="539"/>
        <v>2645.6381188958158</v>
      </c>
      <c r="AI443" s="42">
        <f t="shared" si="556"/>
        <v>0</v>
      </c>
      <c r="AJ443" s="42">
        <f t="shared" si="559"/>
        <v>1044.3706484848133</v>
      </c>
      <c r="AK443" s="42">
        <f t="shared" si="553"/>
        <v>3690.0087673806293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41"/>
        <v>8</v>
      </c>
      <c r="J444" s="11">
        <f t="shared" si="530"/>
        <v>11662.759149143743</v>
      </c>
      <c r="K444" s="11">
        <f t="shared" si="542"/>
        <v>116.62759149143744</v>
      </c>
      <c r="L444" s="24">
        <f t="shared" si="549"/>
        <v>1467.1048861840527</v>
      </c>
      <c r="M444" s="11">
        <f t="shared" si="528"/>
        <v>602229</v>
      </c>
      <c r="N444" s="78">
        <f t="shared" si="531"/>
        <v>0</v>
      </c>
      <c r="O444" s="35">
        <f t="shared" si="532"/>
        <v>0</v>
      </c>
      <c r="P444" s="35">
        <f t="shared" si="554"/>
        <v>6.0222899999999999</v>
      </c>
      <c r="Q444">
        <f t="shared" si="534"/>
        <v>72</v>
      </c>
      <c r="R444" s="45">
        <f>1000*VLOOKUP(Q444, '[1]Mortality (Interventions)'!$B$8:$AV$128, 46)</f>
        <v>13.18104364020618</v>
      </c>
      <c r="S444" s="46">
        <f>VLOOKUP(I444, '[1]Lapse Rates'!$A$4:$F$24, 3)</f>
        <v>2.1873403E-3</v>
      </c>
      <c r="T444" s="33">
        <f t="shared" si="560"/>
        <v>0.921551193480866</v>
      </c>
      <c r="U444" s="33">
        <f t="shared" si="550"/>
        <v>1.2147006497955385E-2</v>
      </c>
      <c r="V444" s="39">
        <f t="shared" si="544"/>
        <v>2.0157460640137953E-3</v>
      </c>
      <c r="W444" s="32">
        <f t="shared" si="551"/>
        <v>0.90738844091889681</v>
      </c>
      <c r="X444" s="32"/>
      <c r="Y444" s="5">
        <f t="shared" si="557"/>
        <v>0</v>
      </c>
      <c r="Z444" s="5">
        <f t="shared" si="546"/>
        <v>5.5498485369878843</v>
      </c>
      <c r="AA444" s="5">
        <f t="shared" si="552"/>
        <v>0</v>
      </c>
      <c r="AB444" s="5">
        <f t="shared" si="535"/>
        <v>5.4645563338614629</v>
      </c>
      <c r="AC444" s="32"/>
      <c r="AD444" s="5">
        <f t="shared" si="558"/>
        <v>10582.65284115414</v>
      </c>
      <c r="AE444" s="5">
        <f t="shared" si="537"/>
        <v>-105.82652841154142</v>
      </c>
      <c r="AF444" s="5">
        <f t="shared" si="555"/>
        <v>-1331.234015339043</v>
      </c>
      <c r="AG444" s="5">
        <f t="shared" si="561"/>
        <v>-7315.2795762571741</v>
      </c>
      <c r="AH444" s="5">
        <f t="shared" si="539"/>
        <v>1830.3127211463807</v>
      </c>
      <c r="AI444" s="42">
        <f t="shared" si="556"/>
        <v>0</v>
      </c>
      <c r="AJ444" s="42">
        <f t="shared" si="559"/>
        <v>1028.3211014215274</v>
      </c>
      <c r="AK444" s="42">
        <f t="shared" si="553"/>
        <v>2858.6338225679083</v>
      </c>
    </row>
    <row r="445" spans="1:39" ht="15" x14ac:dyDescent="0.2">
      <c r="A445" s="12"/>
      <c r="B445" s="13">
        <v>1</v>
      </c>
      <c r="C445" s="10">
        <f>$H$435*0.14+$B$448</f>
        <v>1816.9876606583648</v>
      </c>
      <c r="D445" s="1"/>
      <c r="E445" s="81" t="s">
        <v>51</v>
      </c>
      <c r="F445" s="13"/>
      <c r="G445" s="8"/>
      <c r="I445" s="2">
        <f t="shared" si="541"/>
        <v>9</v>
      </c>
      <c r="J445" s="11">
        <f t="shared" si="530"/>
        <v>11662.759149143743</v>
      </c>
      <c r="K445" s="11">
        <f t="shared" si="542"/>
        <v>116.62759149143744</v>
      </c>
      <c r="L445" s="24">
        <f t="shared" si="549"/>
        <v>1467.1048861840527</v>
      </c>
      <c r="M445" s="11">
        <f t="shared" si="528"/>
        <v>602229</v>
      </c>
      <c r="N445" s="78">
        <f t="shared" si="531"/>
        <v>0</v>
      </c>
      <c r="O445" s="35">
        <f t="shared" si="532"/>
        <v>0</v>
      </c>
      <c r="P445" s="35">
        <f t="shared" si="554"/>
        <v>6.0222899999999999</v>
      </c>
      <c r="Q445">
        <f t="shared" si="534"/>
        <v>73</v>
      </c>
      <c r="R445" s="45">
        <f>1000*VLOOKUP(Q445, '[1]Mortality (Interventions)'!$B$8:$AV$128, 46)</f>
        <v>14.781247063368326</v>
      </c>
      <c r="S445" s="46">
        <f>VLOOKUP(I445, '[1]Lapse Rates'!$A$4:$F$24, 3)</f>
        <v>1.9768835000000002E-3</v>
      </c>
      <c r="T445" s="33">
        <f t="shared" si="560"/>
        <v>0.90738844091889681</v>
      </c>
      <c r="U445" s="33">
        <f t="shared" si="550"/>
        <v>1.3412332727666808E-2</v>
      </c>
      <c r="V445" s="39">
        <f t="shared" si="544"/>
        <v>1.7938012369432921E-3</v>
      </c>
      <c r="W445" s="32">
        <f t="shared" si="551"/>
        <v>0.89218230695428669</v>
      </c>
      <c r="X445" s="32"/>
      <c r="Y445" s="5">
        <f t="shared" si="557"/>
        <v>0</v>
      </c>
      <c r="Z445" s="5">
        <f t="shared" si="546"/>
        <v>5.4645563338614629</v>
      </c>
      <c r="AA445" s="5">
        <f t="shared" si="552"/>
        <v>0</v>
      </c>
      <c r="AB445" s="5">
        <f t="shared" si="535"/>
        <v>5.3729805853477313</v>
      </c>
      <c r="AC445" s="32"/>
      <c r="AD445" s="5">
        <f t="shared" si="558"/>
        <v>10405.307363135278</v>
      </c>
      <c r="AE445" s="5">
        <f t="shared" si="537"/>
        <v>-104.05307363135279</v>
      </c>
      <c r="AF445" s="5">
        <f t="shared" si="555"/>
        <v>-1308.9250218995944</v>
      </c>
      <c r="AG445" s="5">
        <f t="shared" si="561"/>
        <v>-8077.295726250054</v>
      </c>
      <c r="AH445" s="5">
        <f t="shared" si="539"/>
        <v>915.03354135427708</v>
      </c>
      <c r="AI445" s="42">
        <f t="shared" si="556"/>
        <v>0</v>
      </c>
      <c r="AJ445" s="42">
        <f t="shared" si="559"/>
        <v>1011.0891187766871</v>
      </c>
      <c r="AK445" s="42">
        <f t="shared" si="553"/>
        <v>1926.1226601309641</v>
      </c>
    </row>
    <row r="446" spans="1:39" ht="15" x14ac:dyDescent="0.2">
      <c r="A446" s="12"/>
      <c r="B446" s="70" t="s">
        <v>49</v>
      </c>
      <c r="C446" s="10">
        <f>$H$435*0.11+$B$448</f>
        <v>1467.1048861840527</v>
      </c>
      <c r="D446" s="1"/>
      <c r="E446" s="1"/>
      <c r="F446" s="1"/>
      <c r="I446" s="2">
        <f t="shared" si="541"/>
        <v>10</v>
      </c>
      <c r="J446" s="11">
        <f t="shared" si="530"/>
        <v>11662.759149143743</v>
      </c>
      <c r="K446" s="11">
        <f t="shared" si="542"/>
        <v>116.62759149143744</v>
      </c>
      <c r="L446" s="24">
        <f t="shared" si="549"/>
        <v>1467.1048861840527</v>
      </c>
      <c r="M446" s="11">
        <f t="shared" si="528"/>
        <v>602229</v>
      </c>
      <c r="N446" s="78">
        <f t="shared" si="531"/>
        <v>0</v>
      </c>
      <c r="O446" s="35">
        <f t="shared" si="532"/>
        <v>0</v>
      </c>
      <c r="P446" s="35">
        <f t="shared" si="554"/>
        <v>6.0222899999999999</v>
      </c>
      <c r="Q446">
        <f t="shared" si="534"/>
        <v>74</v>
      </c>
      <c r="R446" s="45">
        <f>1000*VLOOKUP(Q446, '[1]Mortality (Interventions)'!$B$8:$AV$128, 46)</f>
        <v>16.693846030319953</v>
      </c>
      <c r="S446" s="46">
        <f>VLOOKUP(I446, '[1]Lapse Rates'!$A$4:$F$24, 3)</f>
        <v>1.6914747999999999E-3</v>
      </c>
      <c r="T446" s="33">
        <f t="shared" si="560"/>
        <v>0.89218230695428669</v>
      </c>
      <c r="U446" s="33">
        <f t="shared" si="550"/>
        <v>1.4893954063270516E-2</v>
      </c>
      <c r="V446" s="39">
        <f t="shared" si="544"/>
        <v>1.5091038892190406E-3</v>
      </c>
      <c r="W446" s="32">
        <f t="shared" si="551"/>
        <v>0.87577924900179716</v>
      </c>
      <c r="X446" s="32"/>
      <c r="Y446" s="5">
        <f t="shared" si="557"/>
        <v>0</v>
      </c>
      <c r="Z446" s="5">
        <f t="shared" si="546"/>
        <v>5.3729805853477313</v>
      </c>
      <c r="AA446" s="5">
        <f t="shared" si="552"/>
        <v>0</v>
      </c>
      <c r="AB446" s="5">
        <f t="shared" si="535"/>
        <v>5.274196613471033</v>
      </c>
      <c r="AC446" s="32"/>
      <c r="AD446" s="5">
        <f t="shared" si="558"/>
        <v>10214.002448925947</v>
      </c>
      <c r="AE446" s="5">
        <f t="shared" si="537"/>
        <v>-102.14002448925947</v>
      </c>
      <c r="AF446" s="5">
        <f t="shared" si="555"/>
        <v>-1284.8600154291369</v>
      </c>
      <c r="AG446" s="5">
        <f t="shared" si="561"/>
        <v>-8969.5710615693406</v>
      </c>
      <c r="AH446" s="5">
        <f>SUM(AD446:AG446)</f>
        <v>-142.56865256178935</v>
      </c>
      <c r="AI446" s="42">
        <f t="shared" si="556"/>
        <v>0</v>
      </c>
      <c r="AJ446" s="42">
        <f t="shared" si="559"/>
        <v>992.50079323266164</v>
      </c>
      <c r="AK446" s="42">
        <f t="shared" si="553"/>
        <v>849.93214067087229</v>
      </c>
    </row>
    <row r="447" spans="1:39" ht="15" x14ac:dyDescent="0.2">
      <c r="D447" s="1"/>
      <c r="E447" s="1"/>
      <c r="F447" s="1"/>
      <c r="I447" s="2">
        <f t="shared" si="541"/>
        <v>11</v>
      </c>
      <c r="J447" s="11">
        <f t="shared" si="530"/>
        <v>11662.759149143743</v>
      </c>
      <c r="K447" s="11">
        <f t="shared" si="542"/>
        <v>116.62759149143744</v>
      </c>
      <c r="L447" s="24">
        <f t="shared" si="549"/>
        <v>1467.1048861840527</v>
      </c>
      <c r="M447" s="11">
        <f t="shared" si="528"/>
        <v>602229</v>
      </c>
      <c r="N447" s="78">
        <f t="shared" si="531"/>
        <v>0</v>
      </c>
      <c r="O447" s="35">
        <f t="shared" si="532"/>
        <v>0</v>
      </c>
      <c r="P447" s="35">
        <f t="shared" si="554"/>
        <v>6.0222899999999999</v>
      </c>
      <c r="Q447">
        <f t="shared" si="534"/>
        <v>75</v>
      </c>
      <c r="R447" s="45">
        <f>1000*VLOOKUP(Q447, '[1]Mortality (Interventions)'!$B$8:$AV$128, 46)</f>
        <v>18.913632352896816</v>
      </c>
      <c r="S447" s="46">
        <f>VLOOKUP(I447, '[1]Lapse Rates'!$A$4:$F$24, 3)</f>
        <v>1.5867464999999999E-3</v>
      </c>
      <c r="T447" s="33">
        <f t="shared" si="560"/>
        <v>0.87577924900179716</v>
      </c>
      <c r="U447" s="33">
        <f t="shared" si="550"/>
        <v>1.6564166737916067E-2</v>
      </c>
      <c r="V447" s="39">
        <f t="shared" si="544"/>
        <v>1.3896396581262302E-3</v>
      </c>
      <c r="W447" s="32">
        <f t="shared" si="551"/>
        <v>0.85782544260575488</v>
      </c>
      <c r="X447" s="31"/>
      <c r="Y447" s="5">
        <f t="shared" si="557"/>
        <v>0</v>
      </c>
      <c r="Z447" s="5">
        <f t="shared" si="546"/>
        <v>5.274196613471033</v>
      </c>
      <c r="AA447" s="5">
        <f t="shared" si="552"/>
        <v>0</v>
      </c>
      <c r="AB447" s="5">
        <f t="shared" si="535"/>
        <v>5.1660735847502117</v>
      </c>
      <c r="AC447" s="32"/>
      <c r="AD447" s="5">
        <f t="shared" si="558"/>
        <v>10004.611529118549</v>
      </c>
      <c r="AE447" s="5">
        <f t="shared" si="537"/>
        <v>-100.0461152911855</v>
      </c>
      <c r="AF447" s="5">
        <f t="shared" si="555"/>
        <v>-1258.5198983399007</v>
      </c>
      <c r="AG447" s="5">
        <f t="shared" si="561"/>
        <v>-9975.4215704084545</v>
      </c>
      <c r="AH447" s="5">
        <f t="shared" ref="AH447:AH456" si="562">SUM(AD447:AG447)</f>
        <v>-1329.376054920991</v>
      </c>
      <c r="AI447" s="42">
        <f t="shared" si="556"/>
        <v>0</v>
      </c>
      <c r="AJ447" s="42">
        <f t="shared" si="559"/>
        <v>972.15526578424601</v>
      </c>
      <c r="AK447" s="42">
        <f t="shared" ref="AK447:AK456" si="563">SUM(AH447:AJ447)</f>
        <v>-357.220789136745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41"/>
        <v>12</v>
      </c>
      <c r="J448" s="11">
        <f t="shared" si="530"/>
        <v>11662.759149143743</v>
      </c>
      <c r="K448" s="11">
        <f t="shared" si="542"/>
        <v>116.62759149143744</v>
      </c>
      <c r="L448" s="24">
        <f t="shared" si="549"/>
        <v>1467.1048861840527</v>
      </c>
      <c r="M448" s="11">
        <f t="shared" si="528"/>
        <v>602229</v>
      </c>
      <c r="N448" s="78">
        <f t="shared" si="531"/>
        <v>0</v>
      </c>
      <c r="O448" s="35">
        <f t="shared" si="532"/>
        <v>0</v>
      </c>
      <c r="P448" s="35">
        <f t="shared" si="554"/>
        <v>6.0222899999999999</v>
      </c>
      <c r="Q448">
        <f t="shared" si="534"/>
        <v>76</v>
      </c>
      <c r="R448" s="45">
        <f>1000*VLOOKUP(Q448, '[1]Mortality (Interventions)'!$B$8:$AV$128, 46)</f>
        <v>21.480801913261331</v>
      </c>
      <c r="S448" s="46">
        <f>VLOOKUP(I448, '[1]Lapse Rates'!$A$4:$F$24, 3)</f>
        <v>1.4412507000000001E-3</v>
      </c>
      <c r="T448" s="33">
        <f t="shared" si="560"/>
        <v>0.85782544260575488</v>
      </c>
      <c r="U448" s="33">
        <f t="shared" si="550"/>
        <v>1.842677840876995E-2</v>
      </c>
      <c r="V448" s="39">
        <f t="shared" si="544"/>
        <v>1.2363415196333541E-3</v>
      </c>
      <c r="W448" s="32">
        <f t="shared" si="551"/>
        <v>0.83816232267735158</v>
      </c>
      <c r="X448" s="31"/>
      <c r="Y448" s="5">
        <f t="shared" si="557"/>
        <v>0</v>
      </c>
      <c r="Z448" s="5">
        <f t="shared" si="546"/>
        <v>5.1660735847502117</v>
      </c>
      <c r="AA448" s="5">
        <f t="shared" si="552"/>
        <v>0</v>
      </c>
      <c r="AB448" s="5">
        <f t="shared" si="535"/>
        <v>5.047656574236588</v>
      </c>
      <c r="AC448" s="32"/>
      <c r="AD448" s="5">
        <f t="shared" si="558"/>
        <v>9775.2852972728524</v>
      </c>
      <c r="AE448" s="5">
        <f t="shared" si="537"/>
        <v>-97.752852972728533</v>
      </c>
      <c r="AF448" s="5">
        <f t="shared" si="555"/>
        <v>-1229.6720390153171</v>
      </c>
      <c r="AG448" s="5">
        <f t="shared" si="561"/>
        <v>-11097.140334335118</v>
      </c>
      <c r="AH448" s="5">
        <f t="shared" si="562"/>
        <v>-2649.2799290503099</v>
      </c>
      <c r="AI448" s="42">
        <f t="shared" si="556"/>
        <v>0</v>
      </c>
      <c r="AJ448" s="42">
        <f t="shared" si="559"/>
        <v>949.87272460450629</v>
      </c>
      <c r="AK448" s="42">
        <f t="shared" si="563"/>
        <v>-1699.4072044458035</v>
      </c>
    </row>
    <row r="449" spans="1:37" ht="15" x14ac:dyDescent="0.2">
      <c r="A449" s="48"/>
      <c r="D449" s="1"/>
      <c r="E449" s="1"/>
      <c r="F449" s="1"/>
      <c r="I449" s="2">
        <f t="shared" si="541"/>
        <v>13</v>
      </c>
      <c r="J449" s="11">
        <f t="shared" si="530"/>
        <v>11662.759149143743</v>
      </c>
      <c r="K449" s="11">
        <f t="shared" si="542"/>
        <v>116.62759149143744</v>
      </c>
      <c r="L449" s="24">
        <f t="shared" si="549"/>
        <v>1467.1048861840527</v>
      </c>
      <c r="M449" s="11">
        <f t="shared" si="528"/>
        <v>602229</v>
      </c>
      <c r="N449" s="78">
        <f t="shared" si="531"/>
        <v>0</v>
      </c>
      <c r="O449" s="35">
        <f t="shared" si="532"/>
        <v>0</v>
      </c>
      <c r="P449" s="35">
        <f t="shared" si="554"/>
        <v>6.0222899999999999</v>
      </c>
      <c r="Q449">
        <f t="shared" si="534"/>
        <v>77</v>
      </c>
      <c r="R449" s="45">
        <f>1000*VLOOKUP(Q449, '[1]Mortality (Interventions)'!$B$8:$AV$128, 46)</f>
        <v>24.466236098587693</v>
      </c>
      <c r="S449" s="46">
        <f>VLOOKUP(I449, '[1]Lapse Rates'!$A$4:$F$24, 3)</f>
        <v>1.3481251E-3</v>
      </c>
      <c r="T449" s="33">
        <f t="shared" si="560"/>
        <v>0.83816232267735158</v>
      </c>
      <c r="U449" s="33">
        <f t="shared" si="550"/>
        <v>2.0506677275564725E-2</v>
      </c>
      <c r="V449" s="39">
        <f t="shared" si="544"/>
        <v>1.1299476650756368E-3</v>
      </c>
      <c r="W449" s="32">
        <f t="shared" si="551"/>
        <v>0.81652569773671124</v>
      </c>
      <c r="X449" s="31"/>
      <c r="Y449" s="5">
        <f t="shared" si="557"/>
        <v>0</v>
      </c>
      <c r="Z449" s="5">
        <f t="shared" si="546"/>
        <v>5.047656574236588</v>
      </c>
      <c r="AA449" s="5">
        <f t="shared" si="552"/>
        <v>0</v>
      </c>
      <c r="AB449" s="5">
        <f t="shared" si="535"/>
        <v>4.9173545442228184</v>
      </c>
      <c r="AC449" s="32"/>
      <c r="AD449" s="5">
        <f t="shared" si="558"/>
        <v>9522.9425517898071</v>
      </c>
      <c r="AE449" s="5">
        <f t="shared" si="537"/>
        <v>-95.229425517898079</v>
      </c>
      <c r="AF449" s="5">
        <f t="shared" si="555"/>
        <v>-1197.928840844372</v>
      </c>
      <c r="AG449" s="5">
        <f t="shared" si="561"/>
        <v>-12349.715748986069</v>
      </c>
      <c r="AH449" s="5">
        <f t="shared" si="562"/>
        <v>-4119.9314635585324</v>
      </c>
      <c r="AI449" s="42">
        <f t="shared" si="556"/>
        <v>0</v>
      </c>
      <c r="AJ449" s="42">
        <f t="shared" si="559"/>
        <v>925.35383279720702</v>
      </c>
      <c r="AK449" s="42">
        <f t="shared" si="563"/>
        <v>-3194.5776307613255</v>
      </c>
    </row>
    <row r="450" spans="1:37" ht="15" x14ac:dyDescent="0.2">
      <c r="A450" s="48"/>
      <c r="D450" s="1"/>
      <c r="E450" s="1"/>
      <c r="F450" s="37"/>
      <c r="I450" s="2">
        <f t="shared" si="541"/>
        <v>14</v>
      </c>
      <c r="J450" s="11">
        <f t="shared" si="530"/>
        <v>11662.759149143743</v>
      </c>
      <c r="K450" s="11">
        <f t="shared" si="542"/>
        <v>116.62759149143744</v>
      </c>
      <c r="L450" s="24">
        <f t="shared" si="549"/>
        <v>1467.1048861840527</v>
      </c>
      <c r="M450" s="11">
        <f t="shared" si="528"/>
        <v>602229</v>
      </c>
      <c r="N450" s="78">
        <f t="shared" si="531"/>
        <v>0</v>
      </c>
      <c r="O450" s="35">
        <f t="shared" si="532"/>
        <v>0</v>
      </c>
      <c r="P450" s="35">
        <f t="shared" si="554"/>
        <v>6.0222899999999999</v>
      </c>
      <c r="Q450">
        <f t="shared" si="534"/>
        <v>78</v>
      </c>
      <c r="R450" s="45">
        <f>1000*VLOOKUP(Q450, '[1]Mortality (Interventions)'!$B$8:$AV$128, 46)</f>
        <v>27.834313882499831</v>
      </c>
      <c r="S450" s="46">
        <f>VLOOKUP(I450, '[1]Lapse Rates'!$A$4:$F$24, 3)</f>
        <v>1.1365788999999999E-3</v>
      </c>
      <c r="T450" s="33">
        <f t="shared" si="560"/>
        <v>0.81652569773671124</v>
      </c>
      <c r="U450" s="33">
        <f t="shared" si="550"/>
        <v>2.2727432563930804E-2</v>
      </c>
      <c r="V450" s="39">
        <f t="shared" si="544"/>
        <v>9.2804587935532376E-4</v>
      </c>
      <c r="W450" s="32">
        <f t="shared" si="551"/>
        <v>0.79287021929342516</v>
      </c>
      <c r="X450" s="31"/>
      <c r="Y450" s="5">
        <f t="shared" si="557"/>
        <v>0</v>
      </c>
      <c r="Z450" s="5">
        <f t="shared" si="546"/>
        <v>4.9173545442228184</v>
      </c>
      <c r="AA450" s="5">
        <f t="shared" si="552"/>
        <v>0</v>
      </c>
      <c r="AB450" s="5">
        <f t="shared" si="535"/>
        <v>4.7748943929486014</v>
      </c>
      <c r="AC450" s="32"/>
      <c r="AD450" s="5">
        <f t="shared" si="558"/>
        <v>9247.0544041480007</v>
      </c>
      <c r="AE450" s="5">
        <f t="shared" si="537"/>
        <v>-92.470544041480011</v>
      </c>
      <c r="AF450" s="5">
        <f t="shared" si="555"/>
        <v>-1163.2237728352054</v>
      </c>
      <c r="AG450" s="5">
        <f t="shared" si="561"/>
        <v>-13687.118985543484</v>
      </c>
      <c r="AH450" s="5">
        <f t="shared" si="562"/>
        <v>-5695.7588982721691</v>
      </c>
      <c r="AI450" s="42">
        <f t="shared" si="556"/>
        <v>0</v>
      </c>
      <c r="AJ450" s="42">
        <f t="shared" si="559"/>
        <v>898.54706915723796</v>
      </c>
      <c r="AK450" s="42">
        <f t="shared" si="563"/>
        <v>-4797.2118291149309</v>
      </c>
    </row>
    <row r="451" spans="1:37" ht="15" x14ac:dyDescent="0.2">
      <c r="A451" s="48"/>
      <c r="D451" s="1"/>
      <c r="E451" s="1"/>
      <c r="F451" s="1"/>
      <c r="I451" s="2">
        <f t="shared" si="541"/>
        <v>15</v>
      </c>
      <c r="J451" s="11">
        <f t="shared" si="530"/>
        <v>11662.759149143743</v>
      </c>
      <c r="K451" s="11">
        <f t="shared" si="542"/>
        <v>116.62759149143744</v>
      </c>
      <c r="L451" s="24">
        <f t="shared" si="549"/>
        <v>1467.1048861840527</v>
      </c>
      <c r="M451" s="11">
        <f t="shared" si="528"/>
        <v>602229</v>
      </c>
      <c r="N451" s="78">
        <f t="shared" si="531"/>
        <v>0</v>
      </c>
      <c r="O451" s="35">
        <f t="shared" si="532"/>
        <v>0</v>
      </c>
      <c r="P451" s="35">
        <f t="shared" si="554"/>
        <v>6.0222899999999999</v>
      </c>
      <c r="Q451">
        <f t="shared" si="534"/>
        <v>79</v>
      </c>
      <c r="R451" s="45">
        <f>1000*VLOOKUP(Q451, '[1]Mortality (Interventions)'!$B$8:$AV$128, 46)</f>
        <v>31.616632285100913</v>
      </c>
      <c r="S451" s="46">
        <f>VLOOKUP(I451, '[1]Lapse Rates'!$A$4:$F$24, 3)</f>
        <v>1.0075606E-3</v>
      </c>
      <c r="T451" s="33">
        <f t="shared" si="560"/>
        <v>0.79287021929342516</v>
      </c>
      <c r="U451" s="33">
        <f t="shared" si="550"/>
        <v>2.5067886173207547E-2</v>
      </c>
      <c r="V451" s="39">
        <f t="shared" si="544"/>
        <v>7.9886479387341507E-4</v>
      </c>
      <c r="W451" s="32">
        <f t="shared" si="551"/>
        <v>0.76700346832634425</v>
      </c>
      <c r="X451" s="31"/>
      <c r="Y451" s="5">
        <f t="shared" si="557"/>
        <v>0</v>
      </c>
      <c r="Z451" s="5">
        <f t="shared" si="546"/>
        <v>4.7748943929486014</v>
      </c>
      <c r="AA451" s="5">
        <f t="shared" si="552"/>
        <v>0</v>
      </c>
      <c r="AB451" s="5">
        <f t="shared" si="535"/>
        <v>4.6191173172670599</v>
      </c>
      <c r="AC451" s="32"/>
      <c r="AD451" s="5">
        <f t="shared" si="558"/>
        <v>8945.3767176480542</v>
      </c>
      <c r="AE451" s="5">
        <f t="shared" si="537"/>
        <v>-89.453767176480554</v>
      </c>
      <c r="AF451" s="5">
        <f t="shared" si="555"/>
        <v>-1125.274536101695</v>
      </c>
      <c r="AG451" s="5">
        <f t="shared" si="561"/>
        <v>-15096.608022204608</v>
      </c>
      <c r="AH451" s="5">
        <f t="shared" si="562"/>
        <v>-7365.9596078347295</v>
      </c>
      <c r="AI451" s="42">
        <f t="shared" si="556"/>
        <v>0</v>
      </c>
      <c r="AJ451" s="42">
        <f t="shared" si="559"/>
        <v>869.23445858120965</v>
      </c>
      <c r="AK451" s="42">
        <f t="shared" si="563"/>
        <v>-6496.7251492535197</v>
      </c>
    </row>
    <row r="452" spans="1:37" ht="15" x14ac:dyDescent="0.2">
      <c r="I452" s="2">
        <f t="shared" si="541"/>
        <v>16</v>
      </c>
      <c r="J452" s="11">
        <f t="shared" si="530"/>
        <v>11662.759149143743</v>
      </c>
      <c r="K452" s="11">
        <f t="shared" si="542"/>
        <v>116.62759149143744</v>
      </c>
      <c r="L452" s="24">
        <f t="shared" si="549"/>
        <v>1467.1048861840527</v>
      </c>
      <c r="M452" s="11">
        <f t="shared" si="528"/>
        <v>602229</v>
      </c>
      <c r="N452" s="78">
        <f t="shared" si="531"/>
        <v>0</v>
      </c>
      <c r="O452" s="35">
        <f t="shared" si="532"/>
        <v>0</v>
      </c>
      <c r="P452" s="35">
        <f t="shared" si="554"/>
        <v>6.0222899999999999</v>
      </c>
      <c r="Q452">
        <f t="shared" si="534"/>
        <v>80</v>
      </c>
      <c r="R452" s="45">
        <f>1000*VLOOKUP(Q452, '[1]Mortality (Interventions)'!$B$8:$AV$128, 46)</f>
        <v>35.787363077294366</v>
      </c>
      <c r="S452" s="46">
        <f>VLOOKUP(I452, '[1]Lapse Rates'!$A$4:$F$24, 3)</f>
        <v>8.9731130000000002E-4</v>
      </c>
      <c r="T452" s="33">
        <f t="shared" si="560"/>
        <v>0.76700346832634425</v>
      </c>
      <c r="U452" s="33">
        <f t="shared" si="550"/>
        <v>2.7449031602538931E-2</v>
      </c>
      <c r="V452" s="39">
        <f t="shared" si="544"/>
        <v>6.8824087926842078E-4</v>
      </c>
      <c r="W452" s="32">
        <f t="shared" si="551"/>
        <v>0.73886619584453694</v>
      </c>
      <c r="X452" s="31"/>
      <c r="Y452" s="5">
        <f t="shared" si="557"/>
        <v>0</v>
      </c>
      <c r="Z452" s="5">
        <f t="shared" si="546"/>
        <v>4.6191173172670599</v>
      </c>
      <c r="AA452" s="5">
        <f t="shared" si="552"/>
        <v>0</v>
      </c>
      <c r="AB452" s="5">
        <f t="shared" si="535"/>
        <v>4.4496665025725965</v>
      </c>
      <c r="AC452" s="32"/>
      <c r="AD452" s="5">
        <f t="shared" si="558"/>
        <v>8617.2184855789055</v>
      </c>
      <c r="AE452" s="5">
        <f t="shared" si="537"/>
        <v>-86.17218485578907</v>
      </c>
      <c r="AF452" s="5">
        <f t="shared" si="555"/>
        <v>-1083.9942061597433</v>
      </c>
      <c r="AG452" s="5">
        <f t="shared" si="561"/>
        <v>-16530.602852965418</v>
      </c>
      <c r="AH452" s="5">
        <f t="shared" si="562"/>
        <v>-9083.5507584020452</v>
      </c>
      <c r="AI452" s="42">
        <f t="shared" si="556"/>
        <v>0</v>
      </c>
      <c r="AJ452" s="42">
        <f t="shared" si="559"/>
        <v>837.34877750976159</v>
      </c>
      <c r="AK452" s="42">
        <f t="shared" si="563"/>
        <v>-8246.2019808922832</v>
      </c>
    </row>
    <row r="453" spans="1:37" ht="15" x14ac:dyDescent="0.2">
      <c r="I453" s="2">
        <f t="shared" si="541"/>
        <v>17</v>
      </c>
      <c r="J453" s="11">
        <f t="shared" si="530"/>
        <v>11662.759149143743</v>
      </c>
      <c r="K453" s="11">
        <f t="shared" si="542"/>
        <v>116.62759149143744</v>
      </c>
      <c r="L453" s="24">
        <f t="shared" si="549"/>
        <v>1467.1048861840527</v>
      </c>
      <c r="M453" s="11">
        <f t="shared" si="528"/>
        <v>602229</v>
      </c>
      <c r="N453" s="78">
        <f t="shared" si="531"/>
        <v>0</v>
      </c>
      <c r="O453" s="35">
        <f t="shared" si="532"/>
        <v>0</v>
      </c>
      <c r="P453" s="35">
        <f t="shared" si="554"/>
        <v>6.0222899999999999</v>
      </c>
      <c r="Q453">
        <f t="shared" si="534"/>
        <v>81</v>
      </c>
      <c r="R453" s="45">
        <f>1000*VLOOKUP(Q453, '[1]Mortality (Interventions)'!$B$8:$AV$128, 46)</f>
        <v>40.415884386164542</v>
      </c>
      <c r="S453" s="46">
        <f>VLOOKUP(I453, '[1]Lapse Rates'!$A$4:$F$24, 3)</f>
        <v>7.4594940000000001E-4</v>
      </c>
      <c r="T453" s="33">
        <f t="shared" si="560"/>
        <v>0.73886619584453694</v>
      </c>
      <c r="U453" s="33">
        <f t="shared" si="550"/>
        <v>2.9861930748098016E-2</v>
      </c>
      <c r="V453" s="39">
        <f t="shared" si="544"/>
        <v>5.5115679547051478E-4</v>
      </c>
      <c r="W453" s="32">
        <f t="shared" si="551"/>
        <v>0.70845310830096841</v>
      </c>
      <c r="X453" s="31"/>
      <c r="Y453" s="5">
        <f t="shared" si="557"/>
        <v>0</v>
      </c>
      <c r="Z453" s="5">
        <f t="shared" si="546"/>
        <v>4.4496665025725965</v>
      </c>
      <c r="AA453" s="5">
        <f t="shared" si="552"/>
        <v>0</v>
      </c>
      <c r="AB453" s="5">
        <f t="shared" si="535"/>
        <v>4.266510069589839</v>
      </c>
      <c r="AC453" s="32"/>
      <c r="AD453" s="5">
        <f t="shared" si="558"/>
        <v>8262.5179705764422</v>
      </c>
      <c r="AE453" s="5">
        <f t="shared" si="537"/>
        <v>-82.625179705764438</v>
      </c>
      <c r="AF453" s="5">
        <f t="shared" si="555"/>
        <v>-1039.3750168206307</v>
      </c>
      <c r="AG453" s="5">
        <f t="shared" si="561"/>
        <v>-17983.720692496321</v>
      </c>
      <c r="AH453" s="5">
        <f t="shared" si="562"/>
        <v>-10843.202918446274</v>
      </c>
      <c r="AI453" s="42">
        <f t="shared" si="556"/>
        <v>0</v>
      </c>
      <c r="AJ453" s="42">
        <f t="shared" si="559"/>
        <v>802.88399506831593</v>
      </c>
      <c r="AK453" s="42">
        <f t="shared" si="563"/>
        <v>-10040.318923377958</v>
      </c>
    </row>
    <row r="454" spans="1:37" ht="15" x14ac:dyDescent="0.2">
      <c r="I454" s="2">
        <f t="shared" si="541"/>
        <v>18</v>
      </c>
      <c r="J454" s="11">
        <f t="shared" si="530"/>
        <v>11662.759149143743</v>
      </c>
      <c r="K454" s="11">
        <f t="shared" si="542"/>
        <v>116.62759149143744</v>
      </c>
      <c r="L454" s="24">
        <f t="shared" si="549"/>
        <v>1467.1048861840527</v>
      </c>
      <c r="M454" s="11">
        <f t="shared" si="528"/>
        <v>602229</v>
      </c>
      <c r="N454" s="78">
        <f t="shared" si="531"/>
        <v>0</v>
      </c>
      <c r="O454" s="35">
        <f t="shared" si="532"/>
        <v>0</v>
      </c>
      <c r="P454" s="35">
        <f t="shared" si="554"/>
        <v>6.0222899999999999</v>
      </c>
      <c r="Q454">
        <f t="shared" si="534"/>
        <v>82</v>
      </c>
      <c r="R454" s="45">
        <f>1000*VLOOKUP(Q454, '[1]Mortality (Interventions)'!$B$8:$AV$128, 46)</f>
        <v>45.664172778230011</v>
      </c>
      <c r="S454" s="46">
        <f>VLOOKUP(I454, '[1]Lapse Rates'!$A$4:$F$24, 3)</f>
        <v>5.9837330000000002E-4</v>
      </c>
      <c r="T454" s="33">
        <f t="shared" si="560"/>
        <v>0.70845310830096841</v>
      </c>
      <c r="U454" s="33">
        <f t="shared" si="550"/>
        <v>3.2350925142729525E-2</v>
      </c>
      <c r="V454" s="39">
        <f t="shared" si="544"/>
        <v>4.2391942430930788E-4</v>
      </c>
      <c r="W454" s="32">
        <f t="shared" si="551"/>
        <v>0.67567826373392958</v>
      </c>
      <c r="X454" s="31"/>
      <c r="Y454" s="5">
        <f t="shared" si="557"/>
        <v>0</v>
      </c>
      <c r="Z454" s="5">
        <f t="shared" si="546"/>
        <v>4.266510069589839</v>
      </c>
      <c r="AA454" s="5">
        <f t="shared" si="552"/>
        <v>0</v>
      </c>
      <c r="AB454" s="5">
        <f t="shared" si="535"/>
        <v>4.0691304509022066</v>
      </c>
      <c r="AC454" s="32"/>
      <c r="AD454" s="5">
        <f t="shared" si="558"/>
        <v>7880.2728522404468</v>
      </c>
      <c r="AE454" s="5">
        <f t="shared" si="537"/>
        <v>-78.802728522404465</v>
      </c>
      <c r="AF454" s="5">
        <f t="shared" si="555"/>
        <v>-991.29088221240511</v>
      </c>
      <c r="AG454" s="5">
        <f t="shared" si="561"/>
        <v>-19482.665297780859</v>
      </c>
      <c r="AH454" s="5">
        <f t="shared" si="562"/>
        <v>-12672.486056275222</v>
      </c>
      <c r="AI454" s="42">
        <f t="shared" si="556"/>
        <v>0</v>
      </c>
      <c r="AJ454" s="42">
        <f t="shared" si="559"/>
        <v>765.7427637745667</v>
      </c>
      <c r="AK454" s="42">
        <f t="shared" si="563"/>
        <v>-11906.743292500656</v>
      </c>
    </row>
    <row r="455" spans="1:37" ht="15" x14ac:dyDescent="0.2">
      <c r="I455" s="2">
        <f t="shared" si="541"/>
        <v>19</v>
      </c>
      <c r="J455" s="11">
        <f t="shared" si="530"/>
        <v>11662.759149143743</v>
      </c>
      <c r="K455" s="11">
        <f t="shared" si="542"/>
        <v>116.62759149143744</v>
      </c>
      <c r="L455" s="24">
        <f t="shared" si="549"/>
        <v>1467.1048861840527</v>
      </c>
      <c r="M455" s="11">
        <f t="shared" si="528"/>
        <v>602229</v>
      </c>
      <c r="N455" s="78">
        <f t="shared" si="531"/>
        <v>0</v>
      </c>
      <c r="O455" s="35">
        <f t="shared" si="532"/>
        <v>0</v>
      </c>
      <c r="P455" s="35">
        <f t="shared" si="554"/>
        <v>6.0222899999999999</v>
      </c>
      <c r="Q455">
        <f t="shared" si="534"/>
        <v>83</v>
      </c>
      <c r="R455" s="45">
        <f>1000*VLOOKUP(Q455, '[1]Mortality (Interventions)'!$B$8:$AV$128, 46)</f>
        <v>51.608356993243234</v>
      </c>
      <c r="S455" s="46">
        <f>VLOOKUP(I455, '[1]Lapse Rates'!$A$4:$F$24, 3)</f>
        <v>4.66450453E-2</v>
      </c>
      <c r="T455" s="33">
        <f t="shared" si="560"/>
        <v>0.67567826373392958</v>
      </c>
      <c r="U455" s="33">
        <f t="shared" si="550"/>
        <v>3.4870645047355389E-2</v>
      </c>
      <c r="V455" s="39">
        <f t="shared" si="544"/>
        <v>3.1517043220094493E-2</v>
      </c>
      <c r="W455" s="32">
        <f t="shared" si="551"/>
        <v>0.60929057546647969</v>
      </c>
      <c r="X455" s="31"/>
      <c r="Y455" s="5">
        <f t="shared" si="557"/>
        <v>0</v>
      </c>
      <c r="Z455" s="5">
        <f t="shared" si="546"/>
        <v>4.0691304509022066</v>
      </c>
      <c r="AA455" s="5">
        <f t="shared" si="552"/>
        <v>0</v>
      </c>
      <c r="AB455" s="5">
        <f t="shared" si="535"/>
        <v>3.6693245397260261</v>
      </c>
      <c r="AC455" s="32"/>
      <c r="AD455" s="5">
        <f t="shared" si="558"/>
        <v>7106.009233508742</v>
      </c>
      <c r="AE455" s="5">
        <f t="shared" si="537"/>
        <v>-71.060092335087433</v>
      </c>
      <c r="AF455" s="5">
        <f t="shared" si="555"/>
        <v>-893.89318037276564</v>
      </c>
      <c r="AG455" s="5">
        <f t="shared" si="561"/>
        <v>-21000.113696223787</v>
      </c>
      <c r="AH455" s="5">
        <f t="shared" si="562"/>
        <v>-14859.057735422899</v>
      </c>
      <c r="AI455" s="42">
        <f t="shared" si="556"/>
        <v>0</v>
      </c>
      <c r="AJ455" s="42">
        <f t="shared" si="559"/>
        <v>690.52769244636897</v>
      </c>
      <c r="AK455" s="42">
        <f t="shared" si="563"/>
        <v>-14168.53004297653</v>
      </c>
    </row>
    <row r="456" spans="1:37" ht="15" x14ac:dyDescent="0.2">
      <c r="I456" s="2">
        <f t="shared" si="541"/>
        <v>20</v>
      </c>
      <c r="J456" s="11">
        <f t="shared" si="530"/>
        <v>11662.759149143743</v>
      </c>
      <c r="K456" s="11">
        <f t="shared" si="542"/>
        <v>116.62759149143744</v>
      </c>
      <c r="L456" s="24">
        <f t="shared" si="549"/>
        <v>1467.1048861840527</v>
      </c>
      <c r="M456" s="11">
        <f t="shared" si="528"/>
        <v>602229</v>
      </c>
      <c r="N456" s="78">
        <f t="shared" si="531"/>
        <v>0</v>
      </c>
      <c r="O456" s="35">
        <f t="shared" si="532"/>
        <v>0</v>
      </c>
      <c r="P456" s="35">
        <f t="shared" si="554"/>
        <v>6.0222899999999999</v>
      </c>
      <c r="Q456">
        <f t="shared" si="534"/>
        <v>84</v>
      </c>
      <c r="R456" s="45">
        <f>1000*VLOOKUP(Q456, '[1]Mortality (Interventions)'!$B$8:$AV$128, 46)</f>
        <v>58.363814973698304</v>
      </c>
      <c r="S456" s="46">
        <f>VLOOKUP(I456, '[1]Lapse Rates'!$A$4:$F$24, 3)</f>
        <v>0</v>
      </c>
      <c r="T456" s="33">
        <f t="shared" si="560"/>
        <v>0.60929057546647969</v>
      </c>
      <c r="U456" s="33">
        <f t="shared" si="550"/>
        <v>3.5560522411743782E-2</v>
      </c>
      <c r="V456" s="39">
        <f t="shared" si="544"/>
        <v>0</v>
      </c>
      <c r="W456" s="32">
        <f t="shared" si="551"/>
        <v>0.5737300530547359</v>
      </c>
      <c r="X456" s="31"/>
      <c r="Y456" s="5">
        <f t="shared" si="557"/>
        <v>0</v>
      </c>
      <c r="Z456" s="5">
        <f t="shared" si="546"/>
        <v>3.6693245397260261</v>
      </c>
      <c r="AA456" s="5">
        <f t="shared" si="552"/>
        <v>0</v>
      </c>
      <c r="AB456" s="5">
        <f t="shared" si="535"/>
        <v>3.4551687612110054</v>
      </c>
      <c r="AC456" s="32"/>
      <c r="AD456" s="5">
        <f>$W456*J456</f>
        <v>6691.2754254028459</v>
      </c>
      <c r="AE456" s="5">
        <f t="shared" si="537"/>
        <v>-66.912754254028471</v>
      </c>
      <c r="AF456" s="5">
        <f t="shared" si="555"/>
        <v>-841.72216418723883</v>
      </c>
      <c r="AG456" s="5">
        <f t="shared" si="561"/>
        <v>-21415.577851502047</v>
      </c>
      <c r="AH456" s="5">
        <f t="shared" si="562"/>
        <v>-15632.937344540467</v>
      </c>
      <c r="AI456" s="42">
        <f t="shared" si="556"/>
        <v>0</v>
      </c>
      <c r="AJ456" s="42">
        <f t="shared" si="559"/>
        <v>650.2099387770462</v>
      </c>
      <c r="AK456" s="42">
        <f t="shared" si="563"/>
        <v>-14982.72740576342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207074.71256354559</v>
      </c>
      <c r="AE459" s="21">
        <f t="shared" ref="AE459:AK459" si="564">SUM(AE436:AE456)</f>
        <v>-6503.739710658002</v>
      </c>
      <c r="AF459" s="21">
        <f t="shared" si="564"/>
        <v>-24945.922245019003</v>
      </c>
      <c r="AG459" s="21">
        <f t="shared" si="564"/>
        <v>-218758.79305472982</v>
      </c>
      <c r="AH459" s="21">
        <f t="shared" si="564"/>
        <v>-43133.742446861237</v>
      </c>
      <c r="AI459" s="21">
        <f t="shared" si="564"/>
        <v>0</v>
      </c>
      <c r="AJ459" s="21">
        <f t="shared" si="564"/>
        <v>18999.693021030344</v>
      </c>
      <c r="AK459" s="21">
        <f t="shared" si="564"/>
        <v>-24134.049425830912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101668.7545580091</v>
      </c>
      <c r="AE461" s="21">
        <f t="shared" ref="AE461:AK461" si="565">AE436+NPV($D$6,AE437:AE456)</f>
        <v>-5459.9969776078096</v>
      </c>
      <c r="AF461" s="21">
        <f t="shared" si="565"/>
        <v>-11816.267040834671</v>
      </c>
      <c r="AG461" s="21">
        <f t="shared" si="565"/>
        <v>-70709.953820397233</v>
      </c>
      <c r="AH461" s="21">
        <f t="shared" si="565"/>
        <v>13682.536719169388</v>
      </c>
      <c r="AI461" s="21">
        <f t="shared" si="565"/>
        <v>0</v>
      </c>
      <c r="AJ461" s="21">
        <f t="shared" si="565"/>
        <v>8756.2516420041138</v>
      </c>
      <c r="AK461" s="21">
        <f t="shared" si="565"/>
        <v>22438.788361173501</v>
      </c>
    </row>
    <row r="463" spans="1:37" x14ac:dyDescent="0.15">
      <c r="AC463" s="22" t="str">
        <f>"Present Value at "&amp;TEXT($D$7,"0.00%")&amp;":"</f>
        <v>Present Value at 5.64%:</v>
      </c>
      <c r="AD463" s="21">
        <f>AD436+NPV($D$7,AD437:AD456)</f>
        <v>131935.17211048873</v>
      </c>
      <c r="AE463" s="21">
        <f t="shared" ref="AE463:AK463" si="566">AE436+NPV($D$7,AE437:AE456)</f>
        <v>-5758.512472013299</v>
      </c>
      <c r="AF463" s="21">
        <f t="shared" si="566"/>
        <v>-15571.412241411803</v>
      </c>
      <c r="AG463" s="21">
        <f t="shared" si="566"/>
        <v>-109109.40980212015</v>
      </c>
      <c r="AH463" s="21">
        <f t="shared" si="566"/>
        <v>1495.8375949434999</v>
      </c>
      <c r="AI463" s="21">
        <f t="shared" si="566"/>
        <v>0</v>
      </c>
      <c r="AJ463" s="21">
        <f t="shared" si="566"/>
        <v>11697.679592041395</v>
      </c>
      <c r="AK463" s="21">
        <f t="shared" si="566"/>
        <v>13193.517186984891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314"/>
  <sheetViews>
    <sheetView workbookViewId="0">
      <selection activeCell="D23" sqref="D23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  <c r="H3" s="60">
        <v>0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416.28737252817905</v>
      </c>
      <c r="C19" s="60">
        <v>305.48169052045421</v>
      </c>
      <c r="D19" s="60">
        <v>285.9287657270213</v>
      </c>
      <c r="E19" s="60">
        <v>292.78504860859158</v>
      </c>
      <c r="F19" s="60">
        <v>408.76629321436468</v>
      </c>
      <c r="G19" s="60">
        <v>395.51968933884643</v>
      </c>
      <c r="H19" s="60">
        <v>400.14200904463183</v>
      </c>
      <c r="I19" s="60">
        <v>275.9171231915418</v>
      </c>
      <c r="J19" s="60">
        <v>282.53259154334484</v>
      </c>
      <c r="K19" s="60">
        <v>264.44708529687409</v>
      </c>
      <c r="L19" s="60">
        <v>388.72638912410127</v>
      </c>
      <c r="M19" s="60">
        <v>393.18600574076675</v>
      </c>
      <c r="N19" s="60">
        <v>380.9338672675155</v>
      </c>
      <c r="O19" s="60">
        <v>255.18741784440769</v>
      </c>
      <c r="P19" s="60">
        <v>374.65103808195147</v>
      </c>
    </row>
    <row r="20" spans="1:16" x14ac:dyDescent="0.15">
      <c r="A20">
        <f t="shared" si="0"/>
        <v>19</v>
      </c>
      <c r="B20" s="60">
        <v>425.7477153332635</v>
      </c>
      <c r="C20" s="60">
        <v>317.20526778803071</v>
      </c>
      <c r="D20" s="60">
        <v>297.07357569328008</v>
      </c>
      <c r="E20" s="60">
        <v>304.02317741678507</v>
      </c>
      <c r="F20" s="60">
        <v>417.89554511774605</v>
      </c>
      <c r="G20" s="60">
        <v>404.18496860583218</v>
      </c>
      <c r="H20" s="60">
        <v>408.89344755869826</v>
      </c>
      <c r="I20" s="60">
        <v>286.67223298642932</v>
      </c>
      <c r="J20" s="60">
        <v>293.37777118661319</v>
      </c>
      <c r="K20" s="60">
        <v>274.75677658291494</v>
      </c>
      <c r="L20" s="60">
        <v>397.08834375497247</v>
      </c>
      <c r="M20" s="60">
        <v>401.6312504359895</v>
      </c>
      <c r="N20" s="60">
        <v>388.94974051960065</v>
      </c>
      <c r="O20" s="60">
        <v>265.13656373416813</v>
      </c>
      <c r="P20" s="60">
        <v>382.38644533310145</v>
      </c>
    </row>
    <row r="21" spans="1:16" x14ac:dyDescent="0.15">
      <c r="A21">
        <f t="shared" si="0"/>
        <v>20</v>
      </c>
      <c r="B21" s="60">
        <v>435.33876064644539</v>
      </c>
      <c r="C21" s="60">
        <v>328.88706375309005</v>
      </c>
      <c r="D21" s="60">
        <v>308.20562870000754</v>
      </c>
      <c r="E21" s="60">
        <v>315.22174100153262</v>
      </c>
      <c r="F21" s="60">
        <v>427.1513869914358</v>
      </c>
      <c r="G21" s="60">
        <v>412.98713419438326</v>
      </c>
      <c r="H21" s="60">
        <v>417.76615695307987</v>
      </c>
      <c r="I21" s="60">
        <v>297.41541889348122</v>
      </c>
      <c r="J21" s="60">
        <v>304.18515607489138</v>
      </c>
      <c r="K21" s="60">
        <v>285.05547602917221</v>
      </c>
      <c r="L21" s="60">
        <v>405.58283820728224</v>
      </c>
      <c r="M21" s="60">
        <v>410.1938284431638</v>
      </c>
      <c r="N21" s="60">
        <v>397.09257494119424</v>
      </c>
      <c r="O21" s="60">
        <v>275.07545459151925</v>
      </c>
      <c r="P21" s="60">
        <v>390.24462682177602</v>
      </c>
    </row>
    <row r="22" spans="1:16" x14ac:dyDescent="0.15">
      <c r="A22">
        <f t="shared" si="0"/>
        <v>21</v>
      </c>
      <c r="B22" s="60">
        <v>445.60098511936849</v>
      </c>
      <c r="C22" s="60">
        <v>341.30985708929938</v>
      </c>
      <c r="D22" s="60">
        <v>320.2252307498718</v>
      </c>
      <c r="E22" s="60">
        <v>327.13100878029763</v>
      </c>
      <c r="F22" s="60">
        <v>437.05511419884982</v>
      </c>
      <c r="G22" s="60">
        <v>422.53658425764218</v>
      </c>
      <c r="H22" s="60">
        <v>427.26011262965937</v>
      </c>
      <c r="I22" s="60">
        <v>309.01543683946812</v>
      </c>
      <c r="J22" s="60">
        <v>315.67869991244493</v>
      </c>
      <c r="K22" s="60">
        <v>296.17587153401013</v>
      </c>
      <c r="L22" s="60">
        <v>414.79864046126289</v>
      </c>
      <c r="M22" s="60">
        <v>419.35607804620389</v>
      </c>
      <c r="N22" s="60">
        <v>405.92701370457314</v>
      </c>
      <c r="O22" s="60">
        <v>285.80757924075169</v>
      </c>
      <c r="P22" s="60">
        <v>398.77035903974826</v>
      </c>
    </row>
    <row r="23" spans="1:16" x14ac:dyDescent="0.15">
      <c r="A23">
        <f t="shared" si="0"/>
        <v>22</v>
      </c>
      <c r="B23" s="60">
        <v>456.7842944276901</v>
      </c>
      <c r="C23" s="60">
        <v>354.80214867032987</v>
      </c>
      <c r="D23" s="60">
        <v>333.3077697471831</v>
      </c>
      <c r="E23" s="60">
        <v>340.06596246689651</v>
      </c>
      <c r="F23" s="60">
        <v>447.84793569505871</v>
      </c>
      <c r="G23" s="60">
        <v>432.96382877551514</v>
      </c>
      <c r="H23" s="60">
        <v>437.606580014239</v>
      </c>
      <c r="I23" s="60">
        <v>321.64158560388051</v>
      </c>
      <c r="J23" s="60">
        <v>328.16243614748464</v>
      </c>
      <c r="K23" s="60">
        <v>308.28029850832576</v>
      </c>
      <c r="L23" s="60">
        <v>424.86172201058343</v>
      </c>
      <c r="M23" s="60">
        <v>429.34121314744198</v>
      </c>
      <c r="N23" s="60">
        <v>415.57383887136558</v>
      </c>
      <c r="O23" s="60">
        <v>297.48963365979108</v>
      </c>
      <c r="P23" s="60">
        <v>408.08022180468959</v>
      </c>
    </row>
    <row r="24" spans="1:16" x14ac:dyDescent="0.15">
      <c r="A24">
        <f t="shared" si="0"/>
        <v>23</v>
      </c>
      <c r="B24" s="60">
        <v>469.40547412230927</v>
      </c>
      <c r="C24" s="60">
        <v>370.09695511163937</v>
      </c>
      <c r="D24" s="60">
        <v>348.13259594346351</v>
      </c>
      <c r="E24" s="60">
        <v>354.72917341695972</v>
      </c>
      <c r="F24" s="60">
        <v>460.02853241994291</v>
      </c>
      <c r="G24" s="60">
        <v>444.73119445155947</v>
      </c>
      <c r="H24" s="60">
        <v>449.28355057832829</v>
      </c>
      <c r="I24" s="60">
        <v>335.94939309325844</v>
      </c>
      <c r="J24" s="60">
        <v>342.31429838072256</v>
      </c>
      <c r="K24" s="60">
        <v>321.99706333039728</v>
      </c>
      <c r="L24" s="60">
        <v>436.21821450094734</v>
      </c>
      <c r="M24" s="60">
        <v>440.61048086292277</v>
      </c>
      <c r="N24" s="60">
        <v>426.46067465370606</v>
      </c>
      <c r="O24" s="60">
        <v>310.72789493366952</v>
      </c>
      <c r="P24" s="60">
        <v>418.58686081453124</v>
      </c>
    </row>
    <row r="25" spans="1:16" x14ac:dyDescent="0.15">
      <c r="A25">
        <f t="shared" si="0"/>
        <v>24</v>
      </c>
      <c r="B25" s="60">
        <v>483.93335425916644</v>
      </c>
      <c r="C25" s="60">
        <v>387.82518822597677</v>
      </c>
      <c r="D25" s="60">
        <v>365.29591997158684</v>
      </c>
      <c r="E25" s="60">
        <v>371.72544027369332</v>
      </c>
      <c r="F25" s="60">
        <v>474.0493539034332</v>
      </c>
      <c r="G25" s="60">
        <v>458.26668005126947</v>
      </c>
      <c r="H25" s="60">
        <v>462.72475083998353</v>
      </c>
      <c r="I25" s="60">
        <v>352.51423361922053</v>
      </c>
      <c r="J25" s="60">
        <v>358.71794747168843</v>
      </c>
      <c r="K25" s="60">
        <v>337.87772460888993</v>
      </c>
      <c r="L25" s="60">
        <v>449.28116159188744</v>
      </c>
      <c r="M25" s="60">
        <v>453.58245185274603</v>
      </c>
      <c r="N25" s="60">
        <v>438.98347106807904</v>
      </c>
      <c r="O25" s="60">
        <v>326.05464369870049</v>
      </c>
      <c r="P25" s="60">
        <v>430.67238924825858</v>
      </c>
    </row>
    <row r="26" spans="1:16" x14ac:dyDescent="0.15">
      <c r="A26">
        <f t="shared" si="0"/>
        <v>25</v>
      </c>
      <c r="B26" s="60">
        <v>501.20442550235418</v>
      </c>
      <c r="C26" s="60">
        <v>409.14345285654576</v>
      </c>
      <c r="D26" s="60">
        <v>385.88321454939199</v>
      </c>
      <c r="E26" s="60">
        <v>392.16332021892538</v>
      </c>
      <c r="F26" s="60">
        <v>490.71757786453963</v>
      </c>
      <c r="G26" s="60">
        <v>474.32843040063807</v>
      </c>
      <c r="H26" s="60">
        <v>478.70386103392502</v>
      </c>
      <c r="I26" s="60">
        <v>372.38351158635123</v>
      </c>
      <c r="J26" s="60">
        <v>378.44305864613256</v>
      </c>
      <c r="K26" s="60">
        <v>356.92618708010053</v>
      </c>
      <c r="L26" s="60">
        <v>464.78214468871431</v>
      </c>
      <c r="M26" s="60">
        <v>469.00369670055306</v>
      </c>
      <c r="N26" s="60">
        <v>453.84345369993304</v>
      </c>
      <c r="O26" s="60">
        <v>344.43858237328902</v>
      </c>
      <c r="P26" s="60">
        <v>445.01345823859947</v>
      </c>
    </row>
    <row r="27" spans="1:16" x14ac:dyDescent="0.15">
      <c r="A27">
        <f t="shared" si="0"/>
        <v>26</v>
      </c>
      <c r="B27" s="60">
        <v>521.51000819762453</v>
      </c>
      <c r="C27" s="60">
        <v>434.40615881437975</v>
      </c>
      <c r="D27" s="60">
        <v>410.2329111910534</v>
      </c>
      <c r="E27" s="60">
        <v>416.38256912162115</v>
      </c>
      <c r="F27" s="60">
        <v>510.31435652137571</v>
      </c>
      <c r="G27" s="60">
        <v>493.18488300549052</v>
      </c>
      <c r="H27" s="60">
        <v>497.49041023154297</v>
      </c>
      <c r="I27" s="60">
        <v>395.88384195454097</v>
      </c>
      <c r="J27" s="60">
        <v>401.81752504425612</v>
      </c>
      <c r="K27" s="60">
        <v>379.45555836968492</v>
      </c>
      <c r="L27" s="60">
        <v>482.98023002711176</v>
      </c>
      <c r="M27" s="60">
        <v>487.13433510480945</v>
      </c>
      <c r="N27" s="60">
        <v>471.2889766846788</v>
      </c>
      <c r="O27" s="60">
        <v>366.18188425994458</v>
      </c>
      <c r="P27" s="60">
        <v>461.8497617582405</v>
      </c>
    </row>
    <row r="28" spans="1:16" x14ac:dyDescent="0.15">
      <c r="A28">
        <f t="shared" si="0"/>
        <v>27</v>
      </c>
      <c r="B28" s="60">
        <v>544.92338438838794</v>
      </c>
      <c r="C28" s="60">
        <v>463.65426417755504</v>
      </c>
      <c r="D28" s="60">
        <v>438.39110510414406</v>
      </c>
      <c r="E28" s="60">
        <v>444.42252402474355</v>
      </c>
      <c r="F28" s="60">
        <v>532.91045216042403</v>
      </c>
      <c r="G28" s="60">
        <v>514.90823163768175</v>
      </c>
      <c r="H28" s="60">
        <v>519.15227698313799</v>
      </c>
      <c r="I28" s="60">
        <v>423.05976414726194</v>
      </c>
      <c r="J28" s="60">
        <v>428.87936680927447</v>
      </c>
      <c r="K28" s="60">
        <v>405.50859481365347</v>
      </c>
      <c r="L28" s="60">
        <v>503.94512202624509</v>
      </c>
      <c r="M28" s="60">
        <v>508.03990848198578</v>
      </c>
      <c r="N28" s="60">
        <v>491.38689613502083</v>
      </c>
      <c r="O28" s="60">
        <v>391.32585848128394</v>
      </c>
      <c r="P28" s="60">
        <v>481.24584506897736</v>
      </c>
    </row>
    <row r="29" spans="1:16" x14ac:dyDescent="0.15">
      <c r="A29">
        <f t="shared" si="0"/>
        <v>28</v>
      </c>
      <c r="B29" s="60">
        <v>571.31268504589127</v>
      </c>
      <c r="C29" s="60">
        <v>496.61317981015884</v>
      </c>
      <c r="D29" s="60">
        <v>470.11504461773927</v>
      </c>
      <c r="E29" s="60">
        <v>476.02027879485718</v>
      </c>
      <c r="F29" s="60">
        <v>558.37877151911675</v>
      </c>
      <c r="G29" s="60">
        <v>539.39019427094036</v>
      </c>
      <c r="H29" s="60">
        <v>543.56776857969783</v>
      </c>
      <c r="I29" s="60">
        <v>453.67724939900063</v>
      </c>
      <c r="J29" s="60">
        <v>459.37511467495727</v>
      </c>
      <c r="K29" s="60">
        <v>434.86121658521728</v>
      </c>
      <c r="L29" s="60">
        <v>527.57245367632549</v>
      </c>
      <c r="M29" s="60">
        <v>531.6031127915096</v>
      </c>
      <c r="N29" s="60">
        <v>514.03730825976629</v>
      </c>
      <c r="O29" s="60">
        <v>419.654461913087</v>
      </c>
      <c r="P29" s="60">
        <v>503.10540915413583</v>
      </c>
    </row>
    <row r="30" spans="1:16" x14ac:dyDescent="0.15">
      <c r="A30">
        <f t="shared" si="0"/>
        <v>29</v>
      </c>
      <c r="B30" s="60">
        <v>601.09216213713205</v>
      </c>
      <c r="C30" s="60">
        <v>533.77998882645898</v>
      </c>
      <c r="D30" s="60">
        <v>505.88269413319284</v>
      </c>
      <c r="E30" s="60">
        <v>511.65251301267813</v>
      </c>
      <c r="F30" s="60">
        <v>587.11918208518068</v>
      </c>
      <c r="G30" s="60">
        <v>567.014989249412</v>
      </c>
      <c r="H30" s="60">
        <v>571.12038467310992</v>
      </c>
      <c r="I30" s="60">
        <v>488.19768561300731</v>
      </c>
      <c r="J30" s="60">
        <v>493.76492141607042</v>
      </c>
      <c r="K30" s="60">
        <v>467.95585353837453</v>
      </c>
      <c r="L30" s="60">
        <v>554.23307580777487</v>
      </c>
      <c r="M30" s="60">
        <v>558.19411290257608</v>
      </c>
      <c r="N30" s="60">
        <v>539.59579015013082</v>
      </c>
      <c r="O30" s="60">
        <v>451.59476969501713</v>
      </c>
      <c r="P30" s="60">
        <v>527.77168403559597</v>
      </c>
    </row>
    <row r="31" spans="1:16" x14ac:dyDescent="0.15">
      <c r="A31">
        <f t="shared" si="0"/>
        <v>30</v>
      </c>
      <c r="B31" s="60">
        <v>634.58531949982739</v>
      </c>
      <c r="C31" s="60">
        <v>575.53532784460583</v>
      </c>
      <c r="D31" s="60">
        <v>546.0601581987595</v>
      </c>
      <c r="E31" s="60">
        <v>551.68420901589388</v>
      </c>
      <c r="F31" s="60">
        <v>619.44388818948289</v>
      </c>
      <c r="G31" s="60">
        <v>598.08260707468492</v>
      </c>
      <c r="H31" s="60">
        <v>602.10942834708101</v>
      </c>
      <c r="I31" s="60">
        <v>526.97445450220391</v>
      </c>
      <c r="J31" s="60">
        <v>532.40109140220534</v>
      </c>
      <c r="K31" s="60">
        <v>505.13133895556189</v>
      </c>
      <c r="L31" s="60">
        <v>584.21658804928688</v>
      </c>
      <c r="M31" s="60">
        <v>588.10183349592558</v>
      </c>
      <c r="N31" s="60">
        <v>568.34001169701912</v>
      </c>
      <c r="O31" s="60">
        <v>487.47383370517576</v>
      </c>
      <c r="P31" s="60">
        <v>555.51262700386906</v>
      </c>
    </row>
    <row r="32" spans="1:16" x14ac:dyDescent="0.15">
      <c r="A32">
        <f t="shared" si="0"/>
        <v>31</v>
      </c>
      <c r="B32" s="60">
        <v>672.11087847238866</v>
      </c>
      <c r="C32" s="60">
        <v>622.23605358545342</v>
      </c>
      <c r="D32" s="60">
        <v>591.10616353842181</v>
      </c>
      <c r="E32" s="60">
        <v>596.45764306546687</v>
      </c>
      <c r="F32" s="60">
        <v>655.66066259914396</v>
      </c>
      <c r="G32" s="60">
        <v>632.99675800194314</v>
      </c>
      <c r="H32" s="60">
        <v>636.83004027176139</v>
      </c>
      <c r="I32" s="60">
        <v>570.45061309165192</v>
      </c>
      <c r="J32" s="60">
        <v>575.61408649051896</v>
      </c>
      <c r="K32" s="60">
        <v>546.8127874766576</v>
      </c>
      <c r="L32" s="60">
        <v>617.91275990651832</v>
      </c>
      <c r="M32" s="60">
        <v>621.61116907213591</v>
      </c>
      <c r="N32" s="60">
        <v>600.64383054195355</v>
      </c>
      <c r="O32" s="60">
        <v>527.70221975652532</v>
      </c>
      <c r="P32" s="60">
        <v>586.68925003099991</v>
      </c>
    </row>
    <row r="33" spans="1:16" x14ac:dyDescent="0.15">
      <c r="A33">
        <f t="shared" si="0"/>
        <v>32</v>
      </c>
      <c r="B33" s="60">
        <v>713.80105136392478</v>
      </c>
      <c r="C33" s="60">
        <v>673.97787191959833</v>
      </c>
      <c r="D33" s="60">
        <v>641.05870371482627</v>
      </c>
      <c r="E33" s="60">
        <v>646.06483553061912</v>
      </c>
      <c r="F33" s="60">
        <v>695.89722773690676</v>
      </c>
      <c r="G33" s="60">
        <v>671.82055786031788</v>
      </c>
      <c r="H33" s="60">
        <v>675.40488152912826</v>
      </c>
      <c r="I33" s="60">
        <v>618.66288390228817</v>
      </c>
      <c r="J33" s="60">
        <v>623.49292630365562</v>
      </c>
      <c r="K33" s="60">
        <v>593.03546380206694</v>
      </c>
      <c r="L33" s="60">
        <v>655.38260207582232</v>
      </c>
      <c r="M33" s="60">
        <v>658.84063677384188</v>
      </c>
      <c r="N33" s="60">
        <v>636.5657976829757</v>
      </c>
      <c r="O33" s="60">
        <v>572.3140085608436</v>
      </c>
      <c r="P33" s="60">
        <v>621.35809070830931</v>
      </c>
    </row>
    <row r="34" spans="1:16" x14ac:dyDescent="0.15">
      <c r="A34">
        <f t="shared" si="0"/>
        <v>33</v>
      </c>
      <c r="B34" s="60">
        <v>760.14580024167469</v>
      </c>
      <c r="C34" s="60">
        <v>731.31951681045177</v>
      </c>
      <c r="D34" s="60">
        <v>696.44664488374815</v>
      </c>
      <c r="E34" s="60">
        <v>701.04180462504178</v>
      </c>
      <c r="F34" s="60">
        <v>740.62664995451121</v>
      </c>
      <c r="G34" s="60">
        <v>715.00232720563395</v>
      </c>
      <c r="H34" s="60">
        <v>718.28758492389454</v>
      </c>
      <c r="I34" s="60">
        <v>672.1219669188913</v>
      </c>
      <c r="J34" s="60">
        <v>676.55521545385091</v>
      </c>
      <c r="K34" s="60">
        <v>644.28927613378221</v>
      </c>
      <c r="L34" s="60">
        <v>697.05885943294595</v>
      </c>
      <c r="M34" s="60">
        <v>700.22821578260323</v>
      </c>
      <c r="N34" s="60">
        <v>676.52103828929171</v>
      </c>
      <c r="O34" s="60">
        <v>621.78225615611768</v>
      </c>
      <c r="P34" s="60">
        <v>659.91990048277739</v>
      </c>
    </row>
    <row r="35" spans="1:16" x14ac:dyDescent="0.15">
      <c r="A35">
        <f t="shared" si="0"/>
        <v>34</v>
      </c>
      <c r="B35" s="60">
        <v>811.90940074606863</v>
      </c>
      <c r="C35" s="60">
        <v>795.18160880036191</v>
      </c>
      <c r="D35" s="60">
        <v>758.15964158176939</v>
      </c>
      <c r="E35" s="60">
        <v>762.27146666725309</v>
      </c>
      <c r="F35" s="60">
        <v>790.58673713358428</v>
      </c>
      <c r="G35" s="60">
        <v>763.25512537731424</v>
      </c>
      <c r="H35" s="60">
        <v>766.18578617829689</v>
      </c>
      <c r="I35" s="60">
        <v>731.68674038860649</v>
      </c>
      <c r="J35" s="60">
        <v>735.65332467486189</v>
      </c>
      <c r="K35" s="60">
        <v>701.39789785664732</v>
      </c>
      <c r="L35" s="60">
        <v>743.62997869709113</v>
      </c>
      <c r="M35" s="60">
        <v>746.45700872940108</v>
      </c>
      <c r="N35" s="60">
        <v>721.16959826143204</v>
      </c>
      <c r="O35" s="60">
        <v>676.90211702496367</v>
      </c>
      <c r="P35" s="60">
        <v>703.01192692957716</v>
      </c>
    </row>
    <row r="36" spans="1:16" x14ac:dyDescent="0.15">
      <c r="A36">
        <f t="shared" si="0"/>
        <v>35</v>
      </c>
      <c r="B36" s="60">
        <v>869.54049621389527</v>
      </c>
      <c r="C36" s="60">
        <v>866.04563026128926</v>
      </c>
      <c r="D36" s="60">
        <v>826.67283471450537</v>
      </c>
      <c r="E36" s="60">
        <v>830.21594316267317</v>
      </c>
      <c r="F36" s="60">
        <v>846.21078787534054</v>
      </c>
      <c r="G36" s="60">
        <v>817.00460825174525</v>
      </c>
      <c r="H36" s="60">
        <v>819.51518155281587</v>
      </c>
      <c r="I36" s="60">
        <v>797.81618370520039</v>
      </c>
      <c r="J36" s="60">
        <v>801.23366762952628</v>
      </c>
      <c r="K36" s="60">
        <v>764.80179666219897</v>
      </c>
      <c r="L36" s="60">
        <v>795.50699298280188</v>
      </c>
      <c r="M36" s="60">
        <v>797.92847126019171</v>
      </c>
      <c r="N36" s="60">
        <v>770.90586584845892</v>
      </c>
      <c r="O36" s="60">
        <v>738.09904356806396</v>
      </c>
      <c r="P36" s="60">
        <v>751.01492533412966</v>
      </c>
    </row>
    <row r="37" spans="1:16" x14ac:dyDescent="0.15">
      <c r="A37">
        <f t="shared" si="0"/>
        <v>36</v>
      </c>
      <c r="B37" s="60">
        <v>933.91490088095782</v>
      </c>
      <c r="C37" s="60">
        <v>944.94399731320755</v>
      </c>
      <c r="D37" s="60">
        <v>902.98676205810614</v>
      </c>
      <c r="E37" s="60">
        <v>905.86559381519703</v>
      </c>
      <c r="F37" s="60">
        <v>908.34441681217186</v>
      </c>
      <c r="G37" s="60">
        <v>877.06997758949319</v>
      </c>
      <c r="H37" s="60">
        <v>879.08683173342467</v>
      </c>
      <c r="I37" s="60">
        <v>871.47639632775679</v>
      </c>
      <c r="J37" s="60">
        <v>874.25251817742355</v>
      </c>
      <c r="K37" s="60">
        <v>835.42766269397748</v>
      </c>
      <c r="L37" s="60">
        <v>853.48082374290391</v>
      </c>
      <c r="M37" s="60">
        <v>855.42566560987802</v>
      </c>
      <c r="N37" s="60">
        <v>826.48840684980894</v>
      </c>
      <c r="O37" s="60">
        <v>806.26778896465407</v>
      </c>
      <c r="P37" s="60">
        <v>804.66127762355529</v>
      </c>
    </row>
    <row r="38" spans="1:16" x14ac:dyDescent="0.15">
      <c r="A38">
        <f t="shared" si="0"/>
        <v>37</v>
      </c>
      <c r="B38" s="60">
        <v>1005.8160473955425</v>
      </c>
      <c r="C38" s="60">
        <v>1032.7588202738534</v>
      </c>
      <c r="D38" s="60">
        <v>987.96350669008473</v>
      </c>
      <c r="E38" s="60">
        <v>990.06697891226361</v>
      </c>
      <c r="F38" s="60">
        <v>977.74425196144296</v>
      </c>
      <c r="G38" s="60">
        <v>944.18922845768282</v>
      </c>
      <c r="H38" s="60">
        <v>945.62667647991145</v>
      </c>
      <c r="I38" s="60">
        <v>953.50008215412254</v>
      </c>
      <c r="J38" s="60">
        <v>955.52759951314044</v>
      </c>
      <c r="K38" s="60">
        <v>914.07455358006621</v>
      </c>
      <c r="L38" s="60">
        <v>918.26416527332674</v>
      </c>
      <c r="M38" s="60">
        <v>919.64965073555675</v>
      </c>
      <c r="N38" s="60">
        <v>888.60095411883583</v>
      </c>
      <c r="O38" s="60">
        <v>882.18012364999504</v>
      </c>
      <c r="P38" s="60">
        <v>864.61123902716702</v>
      </c>
    </row>
    <row r="39" spans="1:16" x14ac:dyDescent="0.15">
      <c r="A39">
        <f t="shared" si="0"/>
        <v>38</v>
      </c>
      <c r="B39" s="60">
        <v>1085.3144199295489</v>
      </c>
      <c r="C39" s="60">
        <v>1129.4390618353113</v>
      </c>
      <c r="D39" s="60">
        <v>1081.5775528426325</v>
      </c>
      <c r="E39" s="60">
        <v>1082.7722156410623</v>
      </c>
      <c r="F39" s="60">
        <v>1054.4789439765805</v>
      </c>
      <c r="G39" s="60">
        <v>1018.4457573424155</v>
      </c>
      <c r="H39" s="60">
        <v>1019.2012149981088</v>
      </c>
      <c r="I39" s="60">
        <v>1043.8634223090685</v>
      </c>
      <c r="J39" s="60">
        <v>1045.0135165193835</v>
      </c>
      <c r="K39" s="60">
        <v>1000.7205187204258</v>
      </c>
      <c r="L39" s="60">
        <v>989.93803464214079</v>
      </c>
      <c r="M39" s="60">
        <v>990.66514073840176</v>
      </c>
      <c r="N39" s="60">
        <v>957.32175968089246</v>
      </c>
      <c r="O39" s="60">
        <v>965.81555362732877</v>
      </c>
      <c r="P39" s="60">
        <v>930.9408270198395</v>
      </c>
    </row>
    <row r="40" spans="1:16" x14ac:dyDescent="0.15">
      <c r="A40">
        <f t="shared" si="0"/>
        <v>39</v>
      </c>
      <c r="B40" s="60">
        <v>1172.859553673266</v>
      </c>
      <c r="C40" s="60">
        <v>1235.4269849643108</v>
      </c>
      <c r="D40" s="60">
        <v>1184.2734102135246</v>
      </c>
      <c r="E40" s="60">
        <v>1184.4064409644584</v>
      </c>
      <c r="F40" s="60">
        <v>1138.9830453415734</v>
      </c>
      <c r="G40" s="60">
        <v>1100.2719280933152</v>
      </c>
      <c r="H40" s="60">
        <v>1100.2278103281874</v>
      </c>
      <c r="I40" s="60">
        <v>1142.9963003647254</v>
      </c>
      <c r="J40" s="60">
        <v>1143.1214688493935</v>
      </c>
      <c r="K40" s="60">
        <v>1095.7786438661362</v>
      </c>
      <c r="L40" s="60">
        <v>1068.9203016346826</v>
      </c>
      <c r="M40" s="60">
        <v>1068.8755340666564</v>
      </c>
      <c r="N40" s="60">
        <v>1033.0521090118934</v>
      </c>
      <c r="O40" s="60">
        <v>1057.5735045879812</v>
      </c>
      <c r="P40" s="60">
        <v>1004.0376656275954</v>
      </c>
    </row>
    <row r="41" spans="1:16" x14ac:dyDescent="0.15">
      <c r="A41">
        <f t="shared" si="0"/>
        <v>40</v>
      </c>
      <c r="B41" s="60">
        <v>1269.4698926213141</v>
      </c>
      <c r="C41" s="60">
        <v>1351.8923455464071</v>
      </c>
      <c r="D41" s="60">
        <v>1297.1890400891621</v>
      </c>
      <c r="E41" s="60">
        <v>1296.092314913034</v>
      </c>
      <c r="F41" s="60">
        <v>1232.2402477586716</v>
      </c>
      <c r="G41" s="60">
        <v>1190.6240549175163</v>
      </c>
      <c r="H41" s="60">
        <v>1189.6503584550956</v>
      </c>
      <c r="I41" s="60">
        <v>1251.997919723578</v>
      </c>
      <c r="J41" s="60">
        <v>1250.935910909436</v>
      </c>
      <c r="K41" s="60">
        <v>1200.3037433316495</v>
      </c>
      <c r="L41" s="60">
        <v>1156.1345668799818</v>
      </c>
      <c r="M41" s="60">
        <v>1155.1924554254667</v>
      </c>
      <c r="N41" s="60">
        <v>1116.6780355787175</v>
      </c>
      <c r="O41" s="60">
        <v>1158.4727896886677</v>
      </c>
      <c r="P41" s="60">
        <v>1084.7576615583619</v>
      </c>
    </row>
    <row r="42" spans="1:16" x14ac:dyDescent="0.15">
      <c r="A42">
        <f t="shared" si="0"/>
        <v>41</v>
      </c>
      <c r="B42" s="60">
        <v>1376.8811635971656</v>
      </c>
      <c r="C42" s="60">
        <v>1480.8537026599599</v>
      </c>
      <c r="D42" s="60">
        <v>1422.7265685991229</v>
      </c>
      <c r="E42" s="60">
        <v>1419.7673425805935</v>
      </c>
      <c r="F42" s="60">
        <v>1335.9271833066127</v>
      </c>
      <c r="G42" s="60">
        <v>1291.5256902163924</v>
      </c>
      <c r="H42" s="60">
        <v>1289.0777660349258</v>
      </c>
      <c r="I42" s="60">
        <v>1373.189709173758</v>
      </c>
      <c r="J42" s="60">
        <v>1370.3285805482403</v>
      </c>
      <c r="K42" s="60">
        <v>1316.5247228590338</v>
      </c>
      <c r="L42" s="60">
        <v>1253.5357476861645</v>
      </c>
      <c r="M42" s="60">
        <v>1251.1698847808598</v>
      </c>
      <c r="N42" s="60">
        <v>1210.0759699530338</v>
      </c>
      <c r="O42" s="60">
        <v>1270.6671961612569</v>
      </c>
      <c r="P42" s="60">
        <v>1174.9132942765837</v>
      </c>
    </row>
    <row r="43" spans="1:16" x14ac:dyDescent="0.15">
      <c r="A43">
        <f t="shared" si="0"/>
        <v>42</v>
      </c>
      <c r="B43" s="60">
        <v>1495.807504675907</v>
      </c>
      <c r="C43" s="60">
        <v>1623.029141088017</v>
      </c>
      <c r="D43" s="60">
        <v>1561.2800689485064</v>
      </c>
      <c r="E43" s="60">
        <v>1556.1221455755931</v>
      </c>
      <c r="F43" s="60">
        <v>1450.7343491526426</v>
      </c>
      <c r="G43" s="60">
        <v>1403.3691247883344</v>
      </c>
      <c r="H43" s="60">
        <v>1399.1735205939697</v>
      </c>
      <c r="I43" s="60">
        <v>1506.9528945541356</v>
      </c>
      <c r="J43" s="60">
        <v>1501.9677268128246</v>
      </c>
      <c r="K43" s="60">
        <v>1444.8080425245346</v>
      </c>
      <c r="L43" s="60">
        <v>1361.5031655687499</v>
      </c>
      <c r="M43" s="60">
        <v>1357.449347402289</v>
      </c>
      <c r="N43" s="60">
        <v>1313.6102442991687</v>
      </c>
      <c r="O43" s="60">
        <v>1394.5111680510508</v>
      </c>
      <c r="P43" s="60">
        <v>1274.8568328341742</v>
      </c>
    </row>
    <row r="44" spans="1:16" x14ac:dyDescent="0.15">
      <c r="A44">
        <f t="shared" si="0"/>
        <v>43</v>
      </c>
      <c r="B44" s="60">
        <v>1626.9610176792633</v>
      </c>
      <c r="C44" s="60">
        <v>1779.1968581730221</v>
      </c>
      <c r="D44" s="60">
        <v>1713.5680209137402</v>
      </c>
      <c r="E44" s="60">
        <v>1705.903598901589</v>
      </c>
      <c r="F44" s="60">
        <v>1577.3498073050921</v>
      </c>
      <c r="G44" s="60">
        <v>1526.7936767919552</v>
      </c>
      <c r="H44" s="60">
        <v>1520.5980044502987</v>
      </c>
      <c r="I44" s="60">
        <v>1653.9815524620287</v>
      </c>
      <c r="J44" s="60">
        <v>1646.574814868419</v>
      </c>
      <c r="K44" s="60">
        <v>1585.8198244601745</v>
      </c>
      <c r="L44" s="60">
        <v>1480.6544359902218</v>
      </c>
      <c r="M44" s="60">
        <v>1474.6687695497274</v>
      </c>
      <c r="N44" s="60">
        <v>1427.8736415506664</v>
      </c>
      <c r="O44" s="60">
        <v>1530.6481509046478</v>
      </c>
      <c r="P44" s="60">
        <v>1385.1608897184656</v>
      </c>
    </row>
    <row r="45" spans="1:16" x14ac:dyDescent="0.15">
      <c r="A45">
        <f t="shared" si="0"/>
        <v>44</v>
      </c>
      <c r="B45" s="60">
        <v>1771.4042952384243</v>
      </c>
      <c r="C45" s="60">
        <v>1950.4814046578217</v>
      </c>
      <c r="D45" s="60">
        <v>1880.707527623927</v>
      </c>
      <c r="E45" s="60">
        <v>1870.1924707821206</v>
      </c>
      <c r="F45" s="60">
        <v>1716.800786560641</v>
      </c>
      <c r="G45" s="60">
        <v>1662.816625965211</v>
      </c>
      <c r="H45" s="60">
        <v>1654.3379125001541</v>
      </c>
      <c r="I45" s="60">
        <v>1815.3559687463073</v>
      </c>
      <c r="J45" s="60">
        <v>1805.1949991090207</v>
      </c>
      <c r="K45" s="60">
        <v>1740.5980771486129</v>
      </c>
      <c r="L45" s="60">
        <v>1611.9728848378265</v>
      </c>
      <c r="M45" s="60">
        <v>1603.7819106347574</v>
      </c>
      <c r="N45" s="60">
        <v>1553.810537637642</v>
      </c>
      <c r="O45" s="60">
        <v>1680.0817781416683</v>
      </c>
      <c r="P45" s="60">
        <v>1506.7382021738927</v>
      </c>
    </row>
    <row r="46" spans="1:16" x14ac:dyDescent="0.15">
      <c r="A46">
        <f t="shared" si="0"/>
        <v>45</v>
      </c>
      <c r="B46" s="60">
        <v>1930.2507001446106</v>
      </c>
      <c r="C46" s="60">
        <v>2138.0815741666402</v>
      </c>
      <c r="D46" s="60">
        <v>2063.8839301235912</v>
      </c>
      <c r="E46" s="60">
        <v>2050.1403230072333</v>
      </c>
      <c r="F46" s="60">
        <v>1870.1634080073461</v>
      </c>
      <c r="G46" s="60">
        <v>1812.500084999665</v>
      </c>
      <c r="H46" s="60">
        <v>1801.4266522439586</v>
      </c>
      <c r="I46" s="60">
        <v>1992.2219762551906</v>
      </c>
      <c r="J46" s="60">
        <v>1978.9414593385347</v>
      </c>
      <c r="K46" s="60">
        <v>1910.2433076863238</v>
      </c>
      <c r="L46" s="60">
        <v>1756.4849766277991</v>
      </c>
      <c r="M46" s="60">
        <v>1745.7874882303133</v>
      </c>
      <c r="N46" s="60">
        <v>1692.4065219690603</v>
      </c>
      <c r="O46" s="60">
        <v>1843.8757355578989</v>
      </c>
      <c r="P46" s="60">
        <v>1640.5411716367648</v>
      </c>
    </row>
    <row r="47" spans="1:16" x14ac:dyDescent="0.15">
      <c r="A47">
        <f t="shared" si="0"/>
        <v>46</v>
      </c>
      <c r="B47" s="60">
        <v>2105.0938885897081</v>
      </c>
      <c r="C47" s="60">
        <v>2343.7423609781108</v>
      </c>
      <c r="D47" s="60">
        <v>2264.8191250809214</v>
      </c>
      <c r="E47" s="60">
        <v>2247.4236085920047</v>
      </c>
      <c r="F47" s="60">
        <v>2038.978121204613</v>
      </c>
      <c r="G47" s="60">
        <v>1977.3618265610228</v>
      </c>
      <c r="H47" s="60">
        <v>1963.3436400412943</v>
      </c>
      <c r="I47" s="60">
        <v>2186.2442387902752</v>
      </c>
      <c r="J47" s="60">
        <v>2169.4349364473869</v>
      </c>
      <c r="K47" s="60">
        <v>2096.3545052883555</v>
      </c>
      <c r="L47" s="60">
        <v>1915.6576241795051</v>
      </c>
      <c r="M47" s="60">
        <v>1902.1153434351822</v>
      </c>
      <c r="N47" s="60">
        <v>1845.0701834478427</v>
      </c>
      <c r="O47" s="60">
        <v>2023.5756491524583</v>
      </c>
      <c r="P47" s="60">
        <v>1787.9310253261065</v>
      </c>
    </row>
    <row r="48" spans="1:16" x14ac:dyDescent="0.15">
      <c r="A48">
        <f t="shared" si="0"/>
        <v>47</v>
      </c>
      <c r="B48" s="60">
        <v>2298.9787409960923</v>
      </c>
      <c r="C48" s="60">
        <v>2570.9063984932468</v>
      </c>
      <c r="D48" s="60">
        <v>2486.8906258315365</v>
      </c>
      <c r="E48" s="60">
        <v>2465.3496017756443</v>
      </c>
      <c r="F48" s="60">
        <v>2226.1880293503655</v>
      </c>
      <c r="G48" s="60">
        <v>2160.2873609151557</v>
      </c>
      <c r="H48" s="60">
        <v>2142.915242565256</v>
      </c>
      <c r="I48" s="60">
        <v>2400.6879358302658</v>
      </c>
      <c r="J48" s="60">
        <v>2379.8726916416572</v>
      </c>
      <c r="K48" s="60">
        <v>2302.067954593942</v>
      </c>
      <c r="L48" s="60">
        <v>2092.2795615488785</v>
      </c>
      <c r="M48" s="60">
        <v>2075.4970309299933</v>
      </c>
      <c r="N48" s="60">
        <v>2014.4792868685465</v>
      </c>
      <c r="O48" s="60">
        <v>2222.2130382374658</v>
      </c>
      <c r="P48" s="60">
        <v>1951.4954217794475</v>
      </c>
    </row>
    <row r="49" spans="1:16" x14ac:dyDescent="0.15">
      <c r="A49">
        <f t="shared" si="0"/>
        <v>48</v>
      </c>
      <c r="B49" s="60">
        <v>2513.2325318962789</v>
      </c>
      <c r="C49" s="60">
        <v>2820.897808930386</v>
      </c>
      <c r="D49" s="60">
        <v>2731.429147774903</v>
      </c>
      <c r="E49" s="60">
        <v>2705.193582623624</v>
      </c>
      <c r="F49" s="60">
        <v>2433.0780788131806</v>
      </c>
      <c r="G49" s="60">
        <v>2362.5597711820501</v>
      </c>
      <c r="H49" s="60">
        <v>2341.377670262119</v>
      </c>
      <c r="I49" s="60">
        <v>2636.8420089544356</v>
      </c>
      <c r="J49" s="60">
        <v>2611.4900976390095</v>
      </c>
      <c r="K49" s="60">
        <v>2528.6244369512929</v>
      </c>
      <c r="L49" s="60">
        <v>2287.5925724715985</v>
      </c>
      <c r="M49" s="60">
        <v>2267.1290331046212</v>
      </c>
      <c r="N49" s="60">
        <v>2201.8280992220762</v>
      </c>
      <c r="O49" s="60">
        <v>2440.9894575948042</v>
      </c>
      <c r="P49" s="60">
        <v>2132.3899234290157</v>
      </c>
    </row>
    <row r="50" spans="1:16" x14ac:dyDescent="0.15">
      <c r="A50">
        <f t="shared" si="0"/>
        <v>49</v>
      </c>
      <c r="B50" s="60">
        <v>2749.1740379075777</v>
      </c>
      <c r="C50" s="60">
        <v>3095.0145602867319</v>
      </c>
      <c r="D50" s="60">
        <v>2999.7441293406832</v>
      </c>
      <c r="E50" s="60">
        <v>2968.2064276179726</v>
      </c>
      <c r="F50" s="60">
        <v>2660.9255447759519</v>
      </c>
      <c r="G50" s="60">
        <v>2585.4580408848615</v>
      </c>
      <c r="H50" s="60">
        <v>2559.9603616112217</v>
      </c>
      <c r="I50" s="60">
        <v>2895.9753649165527</v>
      </c>
      <c r="J50" s="60">
        <v>2865.4994997786484</v>
      </c>
      <c r="K50" s="60">
        <v>2777.246076008867</v>
      </c>
      <c r="L50" s="60">
        <v>2502.834928353438</v>
      </c>
      <c r="M50" s="60">
        <v>2478.2017523848936</v>
      </c>
      <c r="N50" s="60">
        <v>2408.3080086703235</v>
      </c>
      <c r="O50" s="60">
        <v>2681.0887550228008</v>
      </c>
      <c r="P50" s="60">
        <v>2331.7676960189551</v>
      </c>
    </row>
    <row r="51" spans="1:16" x14ac:dyDescent="0.15">
      <c r="A51">
        <f t="shared" si="0"/>
        <v>50</v>
      </c>
      <c r="B51" s="60">
        <v>3009.6703337373669</v>
      </c>
      <c r="C51" s="60">
        <v>3396.3995467748123</v>
      </c>
      <c r="D51" s="60">
        <v>3294.9347690932068</v>
      </c>
      <c r="E51" s="60">
        <v>3257.4104263166573</v>
      </c>
      <c r="F51" s="60">
        <v>2912.5038387484915</v>
      </c>
      <c r="G51" s="60">
        <v>2831.7134502720587</v>
      </c>
      <c r="H51" s="60">
        <v>2801.3291029746242</v>
      </c>
      <c r="I51" s="60">
        <v>3181.0863587652489</v>
      </c>
      <c r="J51" s="60">
        <v>3144.8249761663715</v>
      </c>
      <c r="K51" s="60">
        <v>3050.8153164663267</v>
      </c>
      <c r="L51" s="60">
        <v>2740.64807400171</v>
      </c>
      <c r="M51" s="60">
        <v>2711.2934106706643</v>
      </c>
      <c r="N51" s="60">
        <v>2636.4573492196273</v>
      </c>
      <c r="O51" s="60">
        <v>2945.2990570864049</v>
      </c>
      <c r="P51" s="60">
        <v>2552.0832196080005</v>
      </c>
    </row>
    <row r="52" spans="1:16" x14ac:dyDescent="0.15">
      <c r="A52">
        <f t="shared" si="0"/>
        <v>51</v>
      </c>
      <c r="B52" s="60">
        <v>3297.7729163415465</v>
      </c>
      <c r="C52" s="60">
        <v>3728.3390843216944</v>
      </c>
      <c r="D52" s="60">
        <v>3621.3356759574681</v>
      </c>
      <c r="E52" s="60">
        <v>3575.9684504035731</v>
      </c>
      <c r="F52" s="60">
        <v>3190.7664654790638</v>
      </c>
      <c r="G52" s="60">
        <v>3105.2713763579027</v>
      </c>
      <c r="H52" s="60">
        <v>3068.3246435402357</v>
      </c>
      <c r="I52" s="60">
        <v>3496.3764632480593</v>
      </c>
      <c r="J52" s="60">
        <v>3452.5286991233256</v>
      </c>
      <c r="K52" s="60">
        <v>3353.3798637943637</v>
      </c>
      <c r="L52" s="60">
        <v>3004.8527202858481</v>
      </c>
      <c r="M52" s="60">
        <v>2969.1528967867594</v>
      </c>
      <c r="N52" s="60">
        <v>2889.952971648343</v>
      </c>
      <c r="O52" s="60">
        <v>3237.5423117005926</v>
      </c>
      <c r="P52" s="60">
        <v>2796.8960377775306</v>
      </c>
    </row>
    <row r="53" spans="1:16" x14ac:dyDescent="0.15">
      <c r="A53">
        <f t="shared" si="0"/>
        <v>52</v>
      </c>
      <c r="B53" s="60">
        <v>3617.4718709572467</v>
      </c>
      <c r="C53" s="60">
        <v>4095.1790556941528</v>
      </c>
      <c r="D53" s="60">
        <v>3982.4227104248989</v>
      </c>
      <c r="E53" s="60">
        <v>3928.0632270768297</v>
      </c>
      <c r="F53" s="60">
        <v>3499.5756214044281</v>
      </c>
      <c r="G53" s="60">
        <v>3409.1646111643795</v>
      </c>
      <c r="H53" s="60">
        <v>3364.6620040737948</v>
      </c>
      <c r="I53" s="60">
        <v>3845.2081555965183</v>
      </c>
      <c r="J53" s="60">
        <v>3792.6603014495768</v>
      </c>
      <c r="K53" s="60">
        <v>3688.1719100074533</v>
      </c>
      <c r="L53" s="60">
        <v>3298.3822780538371</v>
      </c>
      <c r="M53" s="60">
        <v>3255.3753141612374</v>
      </c>
      <c r="N53" s="60">
        <v>3171.6143995931516</v>
      </c>
      <c r="O53" s="60">
        <v>3560.9447802250661</v>
      </c>
      <c r="P53" s="60">
        <v>3068.9329467530165</v>
      </c>
    </row>
    <row r="54" spans="1:16" x14ac:dyDescent="0.15">
      <c r="A54">
        <f t="shared" si="0"/>
        <v>53</v>
      </c>
      <c r="B54" s="60">
        <v>3972.793029195132</v>
      </c>
      <c r="C54" s="60">
        <v>4501.1589217960818</v>
      </c>
      <c r="D54" s="60">
        <v>4382.3186889291073</v>
      </c>
      <c r="E54" s="60">
        <v>4317.7829907792111</v>
      </c>
      <c r="F54" s="60">
        <v>3842.8330200597065</v>
      </c>
      <c r="G54" s="60">
        <v>3747.1891474149061</v>
      </c>
      <c r="H54" s="60">
        <v>3694.0996009758546</v>
      </c>
      <c r="I54" s="60">
        <v>4231.5799481280856</v>
      </c>
      <c r="J54" s="60">
        <v>4169.1841204343973</v>
      </c>
      <c r="K54" s="60">
        <v>4059.0461904369731</v>
      </c>
      <c r="L54" s="60">
        <v>3624.9149816803215</v>
      </c>
      <c r="M54" s="60">
        <v>3573.6019631026556</v>
      </c>
      <c r="N54" s="60">
        <v>3484.9838757380139</v>
      </c>
      <c r="O54" s="60">
        <v>3919.2434539821675</v>
      </c>
      <c r="P54" s="60">
        <v>3371.6251413409564</v>
      </c>
    </row>
    <row r="55" spans="1:16" x14ac:dyDescent="0.15">
      <c r="A55">
        <f t="shared" si="0"/>
        <v>54</v>
      </c>
      <c r="B55" s="60">
        <v>4368.4014040176926</v>
      </c>
      <c r="C55" s="60">
        <v>4951.1757648660396</v>
      </c>
      <c r="D55" s="60">
        <v>4825.9121830137492</v>
      </c>
      <c r="E55" s="60">
        <v>4749.8545308198127</v>
      </c>
      <c r="F55" s="60">
        <v>4225.062833625967</v>
      </c>
      <c r="G55" s="60">
        <v>4123.8521826218794</v>
      </c>
      <c r="H55" s="60">
        <v>4060.9987769403633</v>
      </c>
      <c r="I55" s="60">
        <v>4660.2361445394718</v>
      </c>
      <c r="J55" s="60">
        <v>4586.6871482940396</v>
      </c>
      <c r="K55" s="60">
        <v>4470.5799078360496</v>
      </c>
      <c r="L55" s="60">
        <v>3988.8206281864791</v>
      </c>
      <c r="M55" s="60">
        <v>3928.0608807159306</v>
      </c>
      <c r="N55" s="60">
        <v>3834.2723573486878</v>
      </c>
      <c r="O55" s="60">
        <v>4316.8784417656952</v>
      </c>
      <c r="P55" s="60">
        <v>3709.0537313583673</v>
      </c>
    </row>
    <row r="56" spans="1:16" x14ac:dyDescent="0.15">
      <c r="A56">
        <f t="shared" si="0"/>
        <v>55</v>
      </c>
      <c r="B56" s="60">
        <v>4811.1065155254682</v>
      </c>
      <c r="C56" s="60">
        <v>5452.5162574649685</v>
      </c>
      <c r="D56" s="60">
        <v>5320.4489977152434</v>
      </c>
      <c r="E56" s="60">
        <v>5231.3103683397849</v>
      </c>
      <c r="F56" s="60">
        <v>4652.869507346948</v>
      </c>
      <c r="G56" s="60">
        <v>4545.7128566800166</v>
      </c>
      <c r="H56" s="60">
        <v>4471.7265069105351</v>
      </c>
      <c r="I56" s="60">
        <v>5138.2086177025731</v>
      </c>
      <c r="J56" s="60">
        <v>5051.9932903513527</v>
      </c>
      <c r="K56" s="60">
        <v>4929.5568620796739</v>
      </c>
      <c r="L56" s="60">
        <v>4396.458693642121</v>
      </c>
      <c r="M56" s="60">
        <v>4324.9246223932087</v>
      </c>
      <c r="N56" s="60">
        <v>4225.6086495039954</v>
      </c>
      <c r="O56" s="60">
        <v>4760.4301926399758</v>
      </c>
      <c r="P56" s="60">
        <v>4087.1586381071693</v>
      </c>
    </row>
    <row r="57" spans="1:16" x14ac:dyDescent="0.15">
      <c r="A57">
        <f t="shared" si="0"/>
        <v>56</v>
      </c>
      <c r="B57" s="60">
        <v>5307.2505685199822</v>
      </c>
      <c r="C57" s="60">
        <v>6011.7656739478853</v>
      </c>
      <c r="D57" s="60">
        <v>5872.5109205202643</v>
      </c>
      <c r="E57" s="60">
        <v>5768.5233763201359</v>
      </c>
      <c r="F57" s="60">
        <v>5132.4148674141097</v>
      </c>
      <c r="G57" s="60">
        <v>5018.915139358367</v>
      </c>
      <c r="H57" s="60">
        <v>4932.2353436855328</v>
      </c>
      <c r="I57" s="60">
        <v>5671.8981725759204</v>
      </c>
      <c r="J57" s="60">
        <v>5571.2997646483691</v>
      </c>
      <c r="K57" s="60">
        <v>5442.1670624982007</v>
      </c>
      <c r="L57" s="60">
        <v>4853.7960013376724</v>
      </c>
      <c r="M57" s="60">
        <v>4769.9735605450442</v>
      </c>
      <c r="N57" s="60">
        <v>4664.7537953138262</v>
      </c>
      <c r="O57" s="60">
        <v>5255.9147248595646</v>
      </c>
      <c r="P57" s="60">
        <v>4511.5319965558183</v>
      </c>
    </row>
    <row r="58" spans="1:16" x14ac:dyDescent="0.15">
      <c r="A58">
        <f t="shared" si="0"/>
        <v>57</v>
      </c>
      <c r="B58" s="60">
        <v>5863.8521438649786</v>
      </c>
      <c r="C58" s="60">
        <v>6636.1521942266945</v>
      </c>
      <c r="D58" s="60">
        <v>6489.3317179475007</v>
      </c>
      <c r="E58" s="60">
        <v>6368.5006359948466</v>
      </c>
      <c r="F58" s="60">
        <v>5670.5273872813532</v>
      </c>
      <c r="G58" s="60">
        <v>5550.2744255601829</v>
      </c>
      <c r="H58" s="60">
        <v>5449.1313759684026</v>
      </c>
      <c r="I58" s="60">
        <v>6268.3500724668447</v>
      </c>
      <c r="J58" s="60">
        <v>6151.4301641106931</v>
      </c>
      <c r="K58" s="60">
        <v>6015.2348526247069</v>
      </c>
      <c r="L58" s="60">
        <v>5367.4592584548254</v>
      </c>
      <c r="M58" s="60">
        <v>5269.6301273898434</v>
      </c>
      <c r="N58" s="60">
        <v>5158.1147540377369</v>
      </c>
      <c r="O58" s="60">
        <v>5809.9734329142348</v>
      </c>
      <c r="P58" s="60">
        <v>4988.3994582155774</v>
      </c>
    </row>
    <row r="59" spans="1:16" x14ac:dyDescent="0.15">
      <c r="A59">
        <f t="shared" si="0"/>
        <v>58</v>
      </c>
      <c r="B59" s="60">
        <v>6490.6389122381142</v>
      </c>
      <c r="C59" s="60">
        <v>7335.9862522151343</v>
      </c>
      <c r="D59" s="60">
        <v>7181.1630899266747</v>
      </c>
      <c r="E59" s="60">
        <v>7041.2251234452187</v>
      </c>
      <c r="F59" s="60">
        <v>6276.6650272000279</v>
      </c>
      <c r="G59" s="60">
        <v>6149.1830004770582</v>
      </c>
      <c r="H59" s="60">
        <v>6031.5588554735077</v>
      </c>
      <c r="I59" s="60">
        <v>6937.5392113802527</v>
      </c>
      <c r="J59" s="60">
        <v>6802.0964900831041</v>
      </c>
      <c r="K59" s="60">
        <v>6658.4120002994978</v>
      </c>
      <c r="L59" s="60">
        <v>5946.5763848636407</v>
      </c>
      <c r="M59" s="60">
        <v>5832.7799886497942</v>
      </c>
      <c r="N59" s="60">
        <v>5714.5118785357099</v>
      </c>
      <c r="O59" s="60">
        <v>6431.9911623334292</v>
      </c>
      <c r="P59" s="60">
        <v>5526.3282264923109</v>
      </c>
    </row>
    <row r="60" spans="1:16" x14ac:dyDescent="0.15">
      <c r="A60">
        <f t="shared" si="0"/>
        <v>59</v>
      </c>
      <c r="B60" s="60">
        <v>7196.4229798620427</v>
      </c>
      <c r="C60" s="60">
        <v>8120.3816566596852</v>
      </c>
      <c r="D60" s="60">
        <v>7957.107123554244</v>
      </c>
      <c r="E60" s="60">
        <v>7795.5491021191265</v>
      </c>
      <c r="F60" s="60">
        <v>6959.4160743306666</v>
      </c>
      <c r="G60" s="60">
        <v>6824.1994340207702</v>
      </c>
      <c r="H60" s="60">
        <v>6687.842951767263</v>
      </c>
      <c r="I60" s="60">
        <v>7688.3444081404923</v>
      </c>
      <c r="J60" s="60">
        <v>7531.9325823697773</v>
      </c>
      <c r="K60" s="60">
        <v>7380.3144061309231</v>
      </c>
      <c r="L60" s="60">
        <v>6599.4826312126661</v>
      </c>
      <c r="M60" s="60">
        <v>6467.5298718550612</v>
      </c>
      <c r="N60" s="60">
        <v>6342.0188177508344</v>
      </c>
      <c r="O60" s="60">
        <v>7130.3648313046579</v>
      </c>
      <c r="P60" s="60">
        <v>6133.1752944895416</v>
      </c>
    </row>
    <row r="61" spans="1:16" x14ac:dyDescent="0.15">
      <c r="A61">
        <f t="shared" si="0"/>
        <v>60</v>
      </c>
      <c r="B61" s="60">
        <v>7989.8990858559209</v>
      </c>
      <c r="C61" s="60">
        <v>8998.1221921641227</v>
      </c>
      <c r="D61" s="60">
        <v>8825.991452451166</v>
      </c>
      <c r="E61" s="60">
        <v>8640.0356435555041</v>
      </c>
      <c r="F61" s="60">
        <v>7727.2759390807914</v>
      </c>
      <c r="G61" s="60">
        <v>7583.8306029429732</v>
      </c>
      <c r="H61" s="60">
        <v>7426.2428401046718</v>
      </c>
      <c r="I61" s="60">
        <v>8529.4014715723006</v>
      </c>
      <c r="J61" s="60">
        <v>8349.3146957475074</v>
      </c>
      <c r="K61" s="60">
        <v>8189.3492730937123</v>
      </c>
      <c r="L61" s="60">
        <v>7334.4820203496629</v>
      </c>
      <c r="M61" s="60">
        <v>7181.9409955433403</v>
      </c>
      <c r="N61" s="60">
        <v>7048.7000392530399</v>
      </c>
      <c r="O61" s="60">
        <v>7913.3092401323647</v>
      </c>
      <c r="P61" s="60">
        <v>6816.8050442473977</v>
      </c>
    </row>
    <row r="62" spans="1:16" x14ac:dyDescent="0.15">
      <c r="A62">
        <f t="shared" si="0"/>
        <v>61</v>
      </c>
      <c r="B62" s="60">
        <v>8876.8185349955038</v>
      </c>
      <c r="C62" s="60">
        <v>9974.3261844782555</v>
      </c>
      <c r="D62" s="60">
        <v>9789.3540530222617</v>
      </c>
      <c r="E62" s="60">
        <v>9579.7658856485068</v>
      </c>
      <c r="F62" s="60">
        <v>8585.9234342911295</v>
      </c>
      <c r="G62" s="60">
        <v>8430.9398467999308</v>
      </c>
      <c r="H62" s="60">
        <v>8252.3441398794639</v>
      </c>
      <c r="I62" s="60">
        <v>9462.3505710257832</v>
      </c>
      <c r="J62" s="60">
        <v>9259.2840216325567</v>
      </c>
      <c r="K62" s="60">
        <v>9087.2610946142177</v>
      </c>
      <c r="L62" s="60">
        <v>8154.4624528653094</v>
      </c>
      <c r="M62" s="60">
        <v>7981.5153120042751</v>
      </c>
      <c r="N62" s="60">
        <v>7837.4613718123355</v>
      </c>
      <c r="O62" s="60">
        <v>8782.643459512803</v>
      </c>
      <c r="P62" s="60">
        <v>7580.1298383666126</v>
      </c>
    </row>
    <row r="63" spans="1:16" x14ac:dyDescent="0.15">
      <c r="A63">
        <f t="shared" si="0"/>
        <v>62</v>
      </c>
      <c r="B63" s="60">
        <v>9866.6161708632026</v>
      </c>
      <c r="C63" s="60">
        <v>11058.428208600373</v>
      </c>
      <c r="D63" s="60">
        <v>10859.725952183493</v>
      </c>
      <c r="E63" s="60">
        <v>10623.983855829429</v>
      </c>
      <c r="F63" s="60">
        <v>9544.6143298065999</v>
      </c>
      <c r="G63" s="60">
        <v>9377.1746736022033</v>
      </c>
      <c r="H63" s="60">
        <v>9175.1861784972607</v>
      </c>
      <c r="I63" s="60">
        <v>10499.441824737951</v>
      </c>
      <c r="J63" s="60">
        <v>10270.919434870009</v>
      </c>
      <c r="K63" s="60">
        <v>10085.966959426096</v>
      </c>
      <c r="L63" s="60">
        <v>9070.7967656025794</v>
      </c>
      <c r="M63" s="60">
        <v>8875.1077016850359</v>
      </c>
      <c r="N63" s="60">
        <v>8719.3512560940017</v>
      </c>
      <c r="O63" s="60">
        <v>9750.0054595341608</v>
      </c>
      <c r="P63" s="60">
        <v>8433.9272367955382</v>
      </c>
    </row>
    <row r="64" spans="1:16" x14ac:dyDescent="0.15">
      <c r="A64">
        <f t="shared" si="0"/>
        <v>63</v>
      </c>
      <c r="B64" s="60">
        <v>10973.468583711643</v>
      </c>
      <c r="C64" s="60">
        <v>12265.205270608241</v>
      </c>
      <c r="D64" s="60">
        <v>12051.781957528665</v>
      </c>
      <c r="E64" s="60">
        <v>11787.099137858469</v>
      </c>
      <c r="F64" s="60">
        <v>10617.217461316004</v>
      </c>
      <c r="G64" s="60">
        <v>10436.296577566542</v>
      </c>
      <c r="H64" s="60">
        <v>10208.271616327278</v>
      </c>
      <c r="I64" s="60">
        <v>11655.038923517805</v>
      </c>
      <c r="J64" s="60">
        <v>11398.320286850807</v>
      </c>
      <c r="K64" s="60">
        <v>11199.460041267555</v>
      </c>
      <c r="L64" s="60">
        <v>10096.9371282672</v>
      </c>
      <c r="M64" s="60">
        <v>9875.912891639091</v>
      </c>
      <c r="N64" s="60">
        <v>9707.4551363226001</v>
      </c>
      <c r="O64" s="60">
        <v>10829.076556286474</v>
      </c>
      <c r="P64" s="60">
        <v>9390.975266443289</v>
      </c>
    </row>
    <row r="65" spans="1:16" x14ac:dyDescent="0.15">
      <c r="A65">
        <f t="shared" si="0"/>
        <v>64</v>
      </c>
      <c r="B65" s="60">
        <v>12209.662387378487</v>
      </c>
      <c r="C65" s="60">
        <v>13606.835402576196</v>
      </c>
      <c r="D65" s="60">
        <v>13377.716211911991</v>
      </c>
      <c r="E65" s="60">
        <v>13081.094396528079</v>
      </c>
      <c r="F65" s="60">
        <v>11815.828115681516</v>
      </c>
      <c r="G65" s="60">
        <v>11620.384105661098</v>
      </c>
      <c r="H65" s="60">
        <v>11363.459464126288</v>
      </c>
      <c r="I65" s="60">
        <v>12941.164579847304</v>
      </c>
      <c r="J65" s="60">
        <v>12653.295392985188</v>
      </c>
      <c r="K65" s="60">
        <v>12439.548845149999</v>
      </c>
      <c r="L65" s="60">
        <v>11244.757969440152</v>
      </c>
      <c r="M65" s="60">
        <v>10995.584562400125</v>
      </c>
      <c r="N65" s="60">
        <v>10813.397716105337</v>
      </c>
      <c r="O65" s="60">
        <v>12031.477187291473</v>
      </c>
      <c r="P65" s="60">
        <v>10462.683489764255</v>
      </c>
    </row>
    <row r="66" spans="1:16" x14ac:dyDescent="0.15">
      <c r="A66">
        <f t="shared" si="0"/>
        <v>65</v>
      </c>
      <c r="B66" s="60">
        <v>13589.95931238807</v>
      </c>
      <c r="C66" s="60">
        <v>15098.198375917063</v>
      </c>
      <c r="D66" s="60">
        <v>14852.410180877117</v>
      </c>
      <c r="E66" s="60">
        <v>14520.597620867089</v>
      </c>
      <c r="F66" s="60">
        <v>13154.978845409105</v>
      </c>
      <c r="G66" s="60">
        <v>12943.940768442842</v>
      </c>
      <c r="H66" s="60">
        <v>12655.000054104697</v>
      </c>
      <c r="I66" s="60">
        <v>14372.480753783802</v>
      </c>
      <c r="J66" s="60">
        <v>14050.251509022235</v>
      </c>
      <c r="K66" s="60">
        <v>13820.624138681265</v>
      </c>
      <c r="L66" s="60">
        <v>12528.519503902769</v>
      </c>
      <c r="M66" s="60">
        <v>12248.128275695462</v>
      </c>
      <c r="N66" s="60">
        <v>12051.142065537873</v>
      </c>
      <c r="O66" s="60">
        <v>13484.612207351298</v>
      </c>
      <c r="P66" s="60">
        <v>11662.759149143743</v>
      </c>
    </row>
    <row r="102" spans="13:16" x14ac:dyDescent="0.15">
      <c r="M102" s="63"/>
      <c r="P102" s="63"/>
    </row>
    <row r="284" spans="8:8" x14ac:dyDescent="0.15">
      <c r="H284" s="60">
        <v>0</v>
      </c>
    </row>
    <row r="314" spans="8:8" x14ac:dyDescent="0.15">
      <c r="H314" s="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K15" sqref="K15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14088.00174198652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14088.00174198652</v>
      </c>
      <c r="K4" s="11">
        <f>J4*C10</f>
        <v>5635.2006967946081</v>
      </c>
      <c r="L4" s="24">
        <f>$C$14</f>
        <v>2156.4738688781131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14088.00174198652</v>
      </c>
      <c r="AE4" s="5">
        <f>-$W4*K4</f>
        <v>-5635.2006967946081</v>
      </c>
      <c r="AF4" s="5">
        <f>-$W4*L4</f>
        <v>-2156.4738688781131</v>
      </c>
      <c r="AG4" s="5"/>
      <c r="AH4" s="5">
        <f>SUM(AD4:AG4)</f>
        <v>6296.3271763137982</v>
      </c>
      <c r="AI4" s="42">
        <f>Y4-AA4</f>
        <v>0</v>
      </c>
      <c r="AJ4" s="42"/>
      <c r="AK4" s="42">
        <f>SUM(AH4:AJ4)</f>
        <v>6296.3271763137982</v>
      </c>
      <c r="AM4" s="36">
        <f>AK31</f>
        <v>15655.217008912554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14088.00174198652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(Interventions)'!$B$136:$AV$256, 4)</f>
        <v>7.9441789363012187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7.9441789363012185E-3</v>
      </c>
      <c r="V5" s="39">
        <f>MIN(S5*T5,T5-U5)</f>
        <v>2.6703721500000001E-3</v>
      </c>
      <c r="W5" s="32">
        <f>T5-SUM(U5:V5)</f>
        <v>0.98938544891369873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5.9583660951384783</v>
      </c>
      <c r="AC5" s="32"/>
      <c r="AD5" s="5">
        <f t="shared" ref="AD5:AD24" si="6">$W5*J5</f>
        <v>13938.463927792303</v>
      </c>
      <c r="AE5" s="5">
        <f t="shared" ref="AE5:AF20" si="7">-$W5*K5</f>
        <v>0</v>
      </c>
      <c r="AF5" s="5">
        <f t="shared" si="7"/>
        <v>0</v>
      </c>
      <c r="AG5" s="5">
        <f>-U5*M5</f>
        <v>-4784.2149366297463</v>
      </c>
      <c r="AH5" s="5">
        <f t="shared" ref="AH5:AH13" si="8">SUM(AD5:AG5)</f>
        <v>9154.2489911625562</v>
      </c>
      <c r="AI5" s="42">
        <f>-M5*$W4*(N5-N4)/1000</f>
        <v>0</v>
      </c>
      <c r="AJ5" s="42">
        <f>$D$6*SUM(Y5:Z5,AD5:AE5)</f>
        <v>1367.954097965425</v>
      </c>
      <c r="AK5" s="42">
        <f t="shared" ref="AK5:AK14" si="9">SUM(AH5:AJ5)</f>
        <v>10522.203089127981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14088.00174198652</v>
      </c>
      <c r="K6" s="11">
        <f t="shared" ref="K6:K24" si="11">J6*$C$11</f>
        <v>140.8800174198652</v>
      </c>
      <c r="L6" s="24">
        <f>$C$15</f>
        <v>1733.8338166185172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(Interventions)'!$B$136:$AV$256, 4)</f>
        <v>8.793369251230537</v>
      </c>
      <c r="S6" s="46">
        <f>VLOOKUP(I6, '[1]Lapse Rates'!$A$4:$F$24, 4)</f>
        <v>2.4152155999999998E-3</v>
      </c>
      <c r="T6" s="56">
        <f t="shared" ref="T6:T24" si="12">W5</f>
        <v>0.98938544891369873</v>
      </c>
      <c r="U6" s="33">
        <f>T6*R6/1000</f>
        <v>8.7000315840926393E-3</v>
      </c>
      <c r="V6" s="39">
        <f t="shared" ref="V6:V24" si="13">MIN(S6*T6,T6-U6)</f>
        <v>2.389579170629368E-3</v>
      </c>
      <c r="W6" s="32">
        <f>T6-SUM(U6:V6)</f>
        <v>0.97829583815897669</v>
      </c>
      <c r="X6" s="32"/>
      <c r="Y6" s="5">
        <f t="shared" ref="Y6:Z21" si="14">AA5</f>
        <v>0</v>
      </c>
      <c r="Z6" s="5">
        <f t="shared" si="14"/>
        <v>5.9583660951384783</v>
      </c>
      <c r="AA6" s="5">
        <f>O6*W6</f>
        <v>0</v>
      </c>
      <c r="AB6" s="5">
        <f t="shared" si="5"/>
        <v>5.8915812431864234</v>
      </c>
      <c r="AC6" s="32"/>
      <c r="AD6" s="5">
        <f t="shared" si="6"/>
        <v>13782.233472161826</v>
      </c>
      <c r="AE6" s="5">
        <f t="shared" si="7"/>
        <v>-137.82233472161826</v>
      </c>
      <c r="AF6" s="5">
        <f t="shared" si="7"/>
        <v>-1696.2024068571898</v>
      </c>
      <c r="AG6" s="5">
        <f t="shared" ref="AG6:AG24" si="15">-U6*M6</f>
        <v>-5239.4113208565259</v>
      </c>
      <c r="AH6" s="5">
        <f t="shared" si="8"/>
        <v>6708.7974097264914</v>
      </c>
      <c r="AI6" s="42">
        <f>-M6*($W5*N6-$W4*N5)/1000</f>
        <v>0</v>
      </c>
      <c r="AJ6" s="42">
        <f t="shared" ref="AJ6:AJ24" si="16">$D$6*SUM(Y6:Z6,AD6:AE6)</f>
        <v>1339.1012482968176</v>
      </c>
      <c r="AK6" s="42">
        <f>SUM(AH6:AJ6)</f>
        <v>8047.8986580233086</v>
      </c>
      <c r="AL6" s="48" t="s">
        <v>43</v>
      </c>
      <c r="AM6" s="54">
        <f>AK31/AD31</f>
        <v>0.10000000126386728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(1+6.7%)/(1+2.95%)-1+2%</f>
        <v>5.6425449247207146E-2</v>
      </c>
      <c r="E7" s="7"/>
      <c r="F7" s="7"/>
      <c r="G7" s="7"/>
      <c r="H7" s="1"/>
      <c r="I7" s="2">
        <f t="shared" si="10"/>
        <v>3</v>
      </c>
      <c r="J7" s="11">
        <f t="shared" si="2"/>
        <v>14088.00174198652</v>
      </c>
      <c r="K7" s="11">
        <f t="shared" si="11"/>
        <v>140.8800174198652</v>
      </c>
      <c r="L7" s="24">
        <f t="shared" ref="L7:L24" si="17">$C$15</f>
        <v>1733.8338166185172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(Interventions)'!$B$136:$AV$256, 4)</f>
        <v>9.7089990401370105</v>
      </c>
      <c r="S7" s="46">
        <f>VLOOKUP(I7, '[1]Lapse Rates'!$A$4:$F$24, 4)</f>
        <v>2.3963082999999999E-3</v>
      </c>
      <c r="T7" s="56">
        <f t="shared" si="12"/>
        <v>0.97829583815897669</v>
      </c>
      <c r="U7" s="33">
        <f t="shared" ref="U7:U24" si="20">T7*R7/1000</f>
        <v>9.4982733536555369E-3</v>
      </c>
      <c r="V7" s="39">
        <f t="shared" si="13"/>
        <v>2.3442984368358126E-3</v>
      </c>
      <c r="W7" s="32">
        <f t="shared" ref="W7:W24" si="21">T7-SUM(U7:V7)</f>
        <v>0.96645326636848539</v>
      </c>
      <c r="X7" s="32"/>
      <c r="Y7" s="5">
        <f t="shared" si="14"/>
        <v>0</v>
      </c>
      <c r="Z7" s="5">
        <f t="shared" si="14"/>
        <v>5.8915812431864234</v>
      </c>
      <c r="AA7" s="5">
        <f t="shared" si="1"/>
        <v>0</v>
      </c>
      <c r="AB7" s="5">
        <f t="shared" si="5"/>
        <v>5.8202618415182661</v>
      </c>
      <c r="AC7" s="32"/>
      <c r="AD7" s="5">
        <f t="shared" si="6"/>
        <v>13615.395300147784</v>
      </c>
      <c r="AE7" s="5">
        <f t="shared" si="7"/>
        <v>-136.15395300147784</v>
      </c>
      <c r="AF7" s="5">
        <f>-$W7*L7</f>
        <v>-1675.6693554111034</v>
      </c>
      <c r="AG7" s="5">
        <f t="shared" si="15"/>
        <v>-5720.1356634986205</v>
      </c>
      <c r="AH7" s="5">
        <f t="shared" si="8"/>
        <v>6083.436328236583</v>
      </c>
      <c r="AI7" s="42">
        <f>-M7*($W6*N7-$W5*N6)/1000</f>
        <v>0</v>
      </c>
      <c r="AJ7" s="42">
        <f t="shared" si="16"/>
        <v>1322.8915402750092</v>
      </c>
      <c r="AK7" s="42">
        <f t="shared" si="9"/>
        <v>7406.327868511592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14088.00174198652</v>
      </c>
      <c r="K8" s="11">
        <f t="shared" si="11"/>
        <v>140.8800174198652</v>
      </c>
      <c r="L8" s="24">
        <f t="shared" si="17"/>
        <v>1733.8338166185172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(Interventions)'!$B$136:$AV$256, 4)</f>
        <v>10.69255594925445</v>
      </c>
      <c r="S8" s="46">
        <f>VLOOKUP(I8, '[1]Lapse Rates'!$A$4:$F$24, 4)</f>
        <v>2.1941491999999999E-3</v>
      </c>
      <c r="T8" s="56">
        <f t="shared" si="12"/>
        <v>0.96645326636848539</v>
      </c>
      <c r="U8" s="33">
        <f t="shared" si="20"/>
        <v>1.0333855622984745E-2</v>
      </c>
      <c r="V8" s="39">
        <f t="shared" si="13"/>
        <v>2.120542661239799E-3</v>
      </c>
      <c r="W8" s="32">
        <f t="shared" si="21"/>
        <v>0.95399886808426082</v>
      </c>
      <c r="X8" s="32"/>
      <c r="Y8" s="5">
        <f>AA7</f>
        <v>0</v>
      </c>
      <c r="Z8" s="5">
        <f t="shared" si="14"/>
        <v>5.8202618415182661</v>
      </c>
      <c r="AA8" s="5">
        <f t="shared" si="1"/>
        <v>0</v>
      </c>
      <c r="AB8" s="5">
        <f t="shared" si="5"/>
        <v>5.7452578432751631</v>
      </c>
      <c r="AC8" s="32"/>
      <c r="AD8" s="5">
        <f>$W8*J8</f>
        <v>13439.937715424234</v>
      </c>
      <c r="AE8" s="5">
        <f t="shared" si="7"/>
        <v>-134.39937715424236</v>
      </c>
      <c r="AF8" s="5">
        <f t="shared" si="7"/>
        <v>-1654.0754985002793</v>
      </c>
      <c r="AG8" s="5">
        <f t="shared" si="15"/>
        <v>-6223.3475379744796</v>
      </c>
      <c r="AH8" s="5">
        <f t="shared" si="8"/>
        <v>5428.1153017952329</v>
      </c>
      <c r="AI8" s="42">
        <f t="shared" ref="AI8:AI24" si="22">-M8*($W7*N8-$W6*N7)/1000</f>
        <v>0</v>
      </c>
      <c r="AJ8" s="42">
        <f>$D$6*SUM(Y8:Z8,AD8:AE8)</f>
        <v>1305.844278670939</v>
      </c>
      <c r="AK8" s="42">
        <f t="shared" si="9"/>
        <v>6733.9595804661722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14088.00174198652</v>
      </c>
      <c r="K9" s="11">
        <f t="shared" si="11"/>
        <v>140.8800174198652</v>
      </c>
      <c r="L9" s="24">
        <f t="shared" si="17"/>
        <v>1733.8338166185172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(Interventions)'!$B$136:$AV$256, 4)</f>
        <v>11.805415685609628</v>
      </c>
      <c r="S9" s="46">
        <f>VLOOKUP(I9, '[1]Lapse Rates'!$A$4:$F$24, 4)</f>
        <v>1.9313649E-3</v>
      </c>
      <c r="T9" s="56">
        <f>W8</f>
        <v>0.95399886808426082</v>
      </c>
      <c r="U9" s="33">
        <f t="shared" si="20"/>
        <v>1.1262353201335763E-2</v>
      </c>
      <c r="V9" s="39">
        <f t="shared" si="13"/>
        <v>1.8425199284576716E-3</v>
      </c>
      <c r="W9" s="32">
        <f t="shared" si="21"/>
        <v>0.94089399495446735</v>
      </c>
      <c r="X9" s="32"/>
      <c r="Y9" s="5">
        <f t="shared" si="14"/>
        <v>0</v>
      </c>
      <c r="Z9" s="5">
        <f t="shared" si="14"/>
        <v>5.7452578432751631</v>
      </c>
      <c r="AA9" s="5">
        <f t="shared" si="1"/>
        <v>0</v>
      </c>
      <c r="AB9" s="5">
        <f t="shared" si="5"/>
        <v>5.6663364968743393</v>
      </c>
      <c r="AC9" s="32"/>
      <c r="AD9" s="5">
        <f t="shared" si="6"/>
        <v>13255.316239943191</v>
      </c>
      <c r="AE9" s="5">
        <f t="shared" si="7"/>
        <v>-132.55316239943193</v>
      </c>
      <c r="AF9" s="5">
        <f>-$W9*L9</f>
        <v>-1631.3538263053479</v>
      </c>
      <c r="AG9" s="5">
        <f t="shared" si="15"/>
        <v>-6782.5157060872352</v>
      </c>
      <c r="AH9" s="5">
        <f t="shared" si="8"/>
        <v>4708.893545151177</v>
      </c>
      <c r="AI9" s="42">
        <f t="shared" si="22"/>
        <v>0</v>
      </c>
      <c r="AJ9" s="42">
        <f t="shared" si="16"/>
        <v>1287.9066677014682</v>
      </c>
      <c r="AK9" s="42">
        <f t="shared" si="9"/>
        <v>5996.800212852645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14088.00174198652</v>
      </c>
      <c r="K10" s="11">
        <f t="shared" si="11"/>
        <v>140.8800174198652</v>
      </c>
      <c r="L10" s="24">
        <f t="shared" si="17"/>
        <v>1733.8338166185172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(Interventions)'!$B$136:$AV$256, 4)</f>
        <v>13.066729324389717</v>
      </c>
      <c r="S10" s="46">
        <f>VLOOKUP(I10, '[1]Lapse Rates'!$A$4:$F$24, 4)</f>
        <v>1.9726812000000001E-3</v>
      </c>
      <c r="T10" s="56">
        <f t="shared" si="12"/>
        <v>0.94089399495446735</v>
      </c>
      <c r="U10" s="33">
        <f t="shared" si="20"/>
        <v>1.229440715501373E-2</v>
      </c>
      <c r="V10" s="39">
        <f t="shared" si="13"/>
        <v>1.8560838950395727E-3</v>
      </c>
      <c r="W10" s="32">
        <f t="shared" si="21"/>
        <v>0.92674350390441407</v>
      </c>
      <c r="X10" s="32"/>
      <c r="Y10" s="5">
        <f t="shared" si="14"/>
        <v>0</v>
      </c>
      <c r="Z10" s="5">
        <f t="shared" si="14"/>
        <v>5.6663364968743393</v>
      </c>
      <c r="AA10" s="5">
        <f t="shared" si="1"/>
        <v>0</v>
      </c>
      <c r="AB10" s="5">
        <f t="shared" si="5"/>
        <v>5.5811181361285138</v>
      </c>
      <c r="AC10" s="32"/>
      <c r="AD10" s="5">
        <f t="shared" si="6"/>
        <v>13055.964097380076</v>
      </c>
      <c r="AE10" s="5">
        <f t="shared" si="7"/>
        <v>-130.55964097380075</v>
      </c>
      <c r="AF10" s="5">
        <f t="shared" si="7"/>
        <v>-1606.8192264010079</v>
      </c>
      <c r="AG10" s="5">
        <f>-U10*M10</f>
        <v>-7404.0485265567631</v>
      </c>
      <c r="AH10" s="5">
        <f t="shared" si="8"/>
        <v>3914.5367034485034</v>
      </c>
      <c r="AI10" s="42">
        <f t="shared" si="22"/>
        <v>0</v>
      </c>
      <c r="AJ10" s="42">
        <f t="shared" si="16"/>
        <v>1268.538044783799</v>
      </c>
      <c r="AK10" s="42">
        <f t="shared" si="9"/>
        <v>5183.0747482323022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14088.00174198652</v>
      </c>
      <c r="K11" s="11">
        <f t="shared" si="11"/>
        <v>140.8800174198652</v>
      </c>
      <c r="L11" s="24">
        <f t="shared" si="17"/>
        <v>1733.8338166185172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(Interventions)'!$B$136:$AV$256, 4)</f>
        <v>14.517780447119458</v>
      </c>
      <c r="S11" s="46">
        <f>VLOOKUP(I11, '[1]Lapse Rates'!$A$4:$F$24, 4)</f>
        <v>1.7228968999999999E-3</v>
      </c>
      <c r="T11" s="56">
        <f t="shared" si="12"/>
        <v>0.92674350390441407</v>
      </c>
      <c r="U11" s="33">
        <f t="shared" si="20"/>
        <v>1.3454258720478477E-2</v>
      </c>
      <c r="V11" s="39">
        <f t="shared" si="13"/>
        <v>1.5966835099720529E-3</v>
      </c>
      <c r="W11" s="32">
        <f t="shared" si="21"/>
        <v>0.91169256167396351</v>
      </c>
      <c r="X11" s="32"/>
      <c r="Y11" s="5">
        <f t="shared" si="14"/>
        <v>0</v>
      </c>
      <c r="Z11" s="5">
        <f t="shared" si="14"/>
        <v>5.5811181361285138</v>
      </c>
      <c r="AA11" s="5">
        <f t="shared" si="1"/>
        <v>0</v>
      </c>
      <c r="AB11" s="5">
        <f t="shared" si="5"/>
        <v>5.4904769972434933</v>
      </c>
      <c r="AC11" s="32"/>
      <c r="AD11" s="5">
        <f t="shared" si="6"/>
        <v>12843.926397018951</v>
      </c>
      <c r="AE11" s="5">
        <f t="shared" si="7"/>
        <v>-128.4392639701895</v>
      </c>
      <c r="AF11" s="5">
        <f t="shared" si="7"/>
        <v>-1580.7233937898809</v>
      </c>
      <c r="AG11" s="5">
        <f>-U11*M11</f>
        <v>-8102.5447749750329</v>
      </c>
      <c r="AH11" s="5">
        <f t="shared" si="8"/>
        <v>3032.2189642838475</v>
      </c>
      <c r="AI11" s="42">
        <f t="shared" si="22"/>
        <v>0</v>
      </c>
      <c r="AJ11" s="42">
        <f t="shared" si="16"/>
        <v>1247.9367954412378</v>
      </c>
      <c r="AK11" s="42">
        <f t="shared" si="9"/>
        <v>4280.1557597250849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14088.00174198652</v>
      </c>
      <c r="K12" s="11">
        <f t="shared" si="11"/>
        <v>140.8800174198652</v>
      </c>
      <c r="L12" s="24">
        <f t="shared" si="17"/>
        <v>1733.8338166185172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(Interventions)'!$B$136:$AV$256, 4)</f>
        <v>16.198365884719049</v>
      </c>
      <c r="S12" s="46">
        <f>VLOOKUP(I12, '[1]Lapse Rates'!$A$4:$F$24, 4)</f>
        <v>1.5750323E-3</v>
      </c>
      <c r="T12" s="56">
        <f t="shared" si="12"/>
        <v>0.91169256167396351</v>
      </c>
      <c r="U12" s="33">
        <f t="shared" si="20"/>
        <v>1.4767929688371649E-2</v>
      </c>
      <c r="V12" s="39">
        <f t="shared" si="13"/>
        <v>1.4359452323062345E-3</v>
      </c>
      <c r="W12" s="32">
        <f t="shared" si="21"/>
        <v>0.89548868675328563</v>
      </c>
      <c r="X12" s="32"/>
      <c r="Y12" s="5">
        <f t="shared" si="14"/>
        <v>0</v>
      </c>
      <c r="Z12" s="5">
        <f t="shared" si="14"/>
        <v>5.4904769972434933</v>
      </c>
      <c r="AA12" s="5">
        <f t="shared" si="1"/>
        <v>0</v>
      </c>
      <c r="AB12" s="5">
        <f t="shared" si="5"/>
        <v>5.392892563347444</v>
      </c>
      <c r="AC12" s="32"/>
      <c r="AD12" s="5">
        <f t="shared" si="6"/>
        <v>12615.646178909508</v>
      </c>
      <c r="AE12" s="5">
        <f t="shared" si="7"/>
        <v>-126.15646178909509</v>
      </c>
      <c r="AF12" s="5">
        <f t="shared" si="7"/>
        <v>-1552.628567492153</v>
      </c>
      <c r="AG12" s="5">
        <f t="shared" si="15"/>
        <v>-8893.6755282983704</v>
      </c>
      <c r="AH12" s="5">
        <f t="shared" si="8"/>
        <v>2043.1856213298906</v>
      </c>
      <c r="AI12" s="42">
        <f t="shared" si="22"/>
        <v>0</v>
      </c>
      <c r="AJ12" s="42">
        <f t="shared" si="16"/>
        <v>1225.7575570429424</v>
      </c>
      <c r="AK12" s="42">
        <f t="shared" si="9"/>
        <v>3268.9431783728332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14088.00174198652</v>
      </c>
      <c r="K13" s="11">
        <f t="shared" si="11"/>
        <v>140.8800174198652</v>
      </c>
      <c r="L13" s="24">
        <f t="shared" si="17"/>
        <v>1733.8338166185172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(Interventions)'!$B$136:$AV$256, 4)</f>
        <v>18.146256048361117</v>
      </c>
      <c r="S13" s="46">
        <f>VLOOKUP(I13, '[1]Lapse Rates'!$A$4:$F$24, 4)</f>
        <v>1.4424080000000001E-3</v>
      </c>
      <c r="T13" s="56">
        <f t="shared" si="12"/>
        <v>0.89548868675328563</v>
      </c>
      <c r="U13" s="33">
        <f t="shared" si="20"/>
        <v>1.6249766998235764E-2</v>
      </c>
      <c r="V13" s="39">
        <f t="shared" si="13"/>
        <v>1.2916600456824333E-3</v>
      </c>
      <c r="W13" s="32">
        <f t="shared" si="21"/>
        <v>0.87794725970936749</v>
      </c>
      <c r="X13" s="32"/>
      <c r="Y13" s="5">
        <f t="shared" si="14"/>
        <v>0</v>
      </c>
      <c r="Z13" s="5">
        <f t="shared" si="14"/>
        <v>5.392892563347444</v>
      </c>
      <c r="AA13" s="5">
        <f t="shared" si="1"/>
        <v>0</v>
      </c>
      <c r="AB13" s="5">
        <f t="shared" si="5"/>
        <v>5.2872530026751265</v>
      </c>
      <c r="AC13" s="32"/>
      <c r="AD13" s="5">
        <f t="shared" si="6"/>
        <v>12368.522524157861</v>
      </c>
      <c r="AE13" s="5">
        <f t="shared" si="7"/>
        <v>-123.68522524157861</v>
      </c>
      <c r="AF13" s="5">
        <f t="shared" si="7"/>
        <v>-1522.214648091661</v>
      </c>
      <c r="AG13" s="5">
        <f t="shared" si="15"/>
        <v>-9786.0809295805266</v>
      </c>
      <c r="AH13" s="5">
        <f t="shared" si="8"/>
        <v>936.54172124409342</v>
      </c>
      <c r="AI13" s="42">
        <f t="shared" si="22"/>
        <v>0</v>
      </c>
      <c r="AJ13" s="42">
        <f t="shared" si="16"/>
        <v>1201.7475817841519</v>
      </c>
      <c r="AK13" s="42">
        <f t="shared" si="9"/>
        <v>2138.2893030282453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2156.4738688781131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14088.00174198652</v>
      </c>
      <c r="K14" s="11">
        <f t="shared" si="11"/>
        <v>140.8800174198652</v>
      </c>
      <c r="L14" s="24">
        <f t="shared" si="17"/>
        <v>1733.8338166185172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(Interventions)'!$B$136:$AV$256, 4)</f>
        <v>20.473428251480254</v>
      </c>
      <c r="S14" s="46">
        <f>VLOOKUP(I14, '[1]Lapse Rates'!$A$4:$F$24, 4)</f>
        <v>1.4007732E-3</v>
      </c>
      <c r="T14" s="56">
        <f t="shared" si="12"/>
        <v>0.87794725970936749</v>
      </c>
      <c r="U14" s="33">
        <f t="shared" si="20"/>
        <v>1.7974590230243438E-2</v>
      </c>
      <c r="V14" s="39">
        <f t="shared" si="13"/>
        <v>1.2298049924143217E-3</v>
      </c>
      <c r="W14" s="32">
        <f t="shared" si="21"/>
        <v>0.85874286448670978</v>
      </c>
      <c r="X14" s="32"/>
      <c r="Y14" s="5">
        <f t="shared" si="14"/>
        <v>0</v>
      </c>
      <c r="Z14" s="5">
        <f t="shared" si="14"/>
        <v>5.2872530026751265</v>
      </c>
      <c r="AA14" s="5">
        <f t="shared" si="1"/>
        <v>0</v>
      </c>
      <c r="AB14" s="5">
        <f t="shared" si="5"/>
        <v>5.171598565369667</v>
      </c>
      <c r="AC14" s="32"/>
      <c r="AD14" s="5">
        <f t="shared" si="6"/>
        <v>12097.970970807261</v>
      </c>
      <c r="AE14" s="5">
        <f t="shared" si="7"/>
        <v>-120.97970970807262</v>
      </c>
      <c r="AF14" s="5">
        <f t="shared" si="7"/>
        <v>-1488.9174182269101</v>
      </c>
      <c r="AG14" s="5">
        <f t="shared" si="15"/>
        <v>-10824.819499769275</v>
      </c>
      <c r="AH14" s="5">
        <f>SUM(AD14:AG14)</f>
        <v>-336.74565689699739</v>
      </c>
      <c r="AI14" s="42">
        <f t="shared" si="22"/>
        <v>0</v>
      </c>
      <c r="AJ14" s="42">
        <f t="shared" si="16"/>
        <v>1175.4615222333928</v>
      </c>
      <c r="AK14" s="42">
        <f t="shared" si="9"/>
        <v>838.71586533639538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1733.8338166185172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14088.00174198652</v>
      </c>
      <c r="K15" s="11">
        <f t="shared" si="11"/>
        <v>140.8800174198652</v>
      </c>
      <c r="L15" s="24">
        <f t="shared" si="17"/>
        <v>1733.8338166185172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(Interventions)'!$B$136:$AV$256, 4)</f>
        <v>23.172395413384756</v>
      </c>
      <c r="S15" s="46">
        <f>VLOOKUP(I15, '[1]Lapse Rates'!$A$4:$F$24, 4)</f>
        <v>1.2298243999999999E-3</v>
      </c>
      <c r="T15" s="56">
        <f t="shared" si="12"/>
        <v>0.85874286448670978</v>
      </c>
      <c r="U15" s="33">
        <f t="shared" si="20"/>
        <v>1.9899129214308722E-2</v>
      </c>
      <c r="V15" s="39">
        <f t="shared" si="13"/>
        <v>1.0561029280716492E-3</v>
      </c>
      <c r="W15" s="32">
        <f t="shared" si="21"/>
        <v>0.8377876323443294</v>
      </c>
      <c r="X15" s="31"/>
      <c r="Y15" s="5">
        <f t="shared" si="14"/>
        <v>0</v>
      </c>
      <c r="Z15" s="5">
        <f t="shared" si="14"/>
        <v>5.171598565369667</v>
      </c>
      <c r="AA15" s="5">
        <f t="shared" si="1"/>
        <v>0</v>
      </c>
      <c r="AB15" s="5">
        <f t="shared" si="5"/>
        <v>5.0454000803909311</v>
      </c>
      <c r="AC15" s="32"/>
      <c r="AD15" s="5">
        <f t="shared" si="6"/>
        <v>11802.753623881674</v>
      </c>
      <c r="AE15" s="5">
        <f t="shared" si="7"/>
        <v>-118.02753623881675</v>
      </c>
      <c r="AF15" s="5">
        <f t="shared" si="7"/>
        <v>-1452.5845281033596</v>
      </c>
      <c r="AG15" s="5">
        <f t="shared" si="15"/>
        <v>-11983.832687603926</v>
      </c>
      <c r="AH15" s="5">
        <f t="shared" ref="AH15:AH24" si="23">SUM(AD15:AG15)</f>
        <v>-1751.691128064429</v>
      </c>
      <c r="AI15" s="42">
        <f t="shared" si="22"/>
        <v>0</v>
      </c>
      <c r="AJ15" s="42">
        <f t="shared" si="16"/>
        <v>1146.7789630170271</v>
      </c>
      <c r="AK15" s="42">
        <f t="shared" ref="AK15:AK24" si="24">SUM(AH15:AJ15)</f>
        <v>-604.91216504740191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14088.00174198652</v>
      </c>
      <c r="K16" s="11">
        <f t="shared" si="11"/>
        <v>140.8800174198652</v>
      </c>
      <c r="L16" s="24">
        <f t="shared" si="17"/>
        <v>1733.8338166185172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(Interventions)'!$B$136:$AV$256, 4)</f>
        <v>26.291288216187144</v>
      </c>
      <c r="S16" s="46">
        <f>VLOOKUP(I16, '[1]Lapse Rates'!$A$4:$F$24, 4)</f>
        <v>1.0984558E-3</v>
      </c>
      <c r="T16" s="56">
        <f t="shared" si="12"/>
        <v>0.8377876323443294</v>
      </c>
      <c r="U16" s="33">
        <f t="shared" si="20"/>
        <v>2.2026516105921795E-2</v>
      </c>
      <c r="V16" s="39">
        <f t="shared" si="13"/>
        <v>9.2027268391689618E-4</v>
      </c>
      <c r="W16" s="32">
        <f t="shared" si="21"/>
        <v>0.81484084355449071</v>
      </c>
      <c r="X16" s="31"/>
      <c r="Y16" s="5">
        <f t="shared" si="14"/>
        <v>0</v>
      </c>
      <c r="Z16" s="5">
        <f t="shared" si="14"/>
        <v>5.0454000803909311</v>
      </c>
      <c r="AA16" s="5">
        <f t="shared" si="1"/>
        <v>0</v>
      </c>
      <c r="AB16" s="5">
        <f t="shared" si="5"/>
        <v>4.9072078637297736</v>
      </c>
      <c r="AC16" s="32"/>
      <c r="AD16" s="5">
        <f t="shared" si="6"/>
        <v>11479.479223437431</v>
      </c>
      <c r="AE16" s="5">
        <f t="shared" si="7"/>
        <v>-114.7947922343743</v>
      </c>
      <c r="AF16" s="5">
        <f t="shared" si="7"/>
        <v>-1412.7986097167347</v>
      </c>
      <c r="AG16" s="5">
        <f t="shared" si="15"/>
        <v>-13265.006767953177</v>
      </c>
      <c r="AH16" s="5">
        <f t="shared" si="23"/>
        <v>-3313.1209464668536</v>
      </c>
      <c r="AI16" s="42">
        <f t="shared" si="22"/>
        <v>0</v>
      </c>
      <c r="AJ16" s="42">
        <f t="shared" si="16"/>
        <v>1115.3704964489064</v>
      </c>
      <c r="AK16" s="42">
        <f t="shared" si="24"/>
        <v>-2197.7504500179475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14088.00174198652</v>
      </c>
      <c r="K17" s="11">
        <f t="shared" si="11"/>
        <v>140.8800174198652</v>
      </c>
      <c r="L17" s="24">
        <f t="shared" si="17"/>
        <v>1733.8338166185172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(Interventions)'!$B$136:$AV$256, 4)</f>
        <v>29.915581572977604</v>
      </c>
      <c r="S17" s="46">
        <f>VLOOKUP(I17, '[1]Lapse Rates'!$A$4:$F$24, 4)</f>
        <v>9.9047419999999994E-4</v>
      </c>
      <c r="T17" s="56">
        <f t="shared" si="12"/>
        <v>0.81484084355449071</v>
      </c>
      <c r="U17" s="33">
        <f t="shared" si="20"/>
        <v>2.4376437724348249E-2</v>
      </c>
      <c r="V17" s="39">
        <f t="shared" si="13"/>
        <v>8.0707883264695933E-4</v>
      </c>
      <c r="W17" s="32">
        <f t="shared" si="21"/>
        <v>0.78965732699749547</v>
      </c>
      <c r="X17" s="31"/>
      <c r="Y17" s="5">
        <f t="shared" si="14"/>
        <v>0</v>
      </c>
      <c r="Z17" s="5">
        <f t="shared" si="14"/>
        <v>4.9072078637297736</v>
      </c>
      <c r="AA17" s="5">
        <f t="shared" si="1"/>
        <v>0</v>
      </c>
      <c r="AB17" s="5">
        <f t="shared" si="5"/>
        <v>4.7555454238037473</v>
      </c>
      <c r="AC17" s="32"/>
      <c r="AD17" s="5">
        <f t="shared" si="6"/>
        <v>11124.693798313136</v>
      </c>
      <c r="AE17" s="5">
        <f t="shared" si="7"/>
        <v>-111.24693798313135</v>
      </c>
      <c r="AF17" s="5">
        <f t="shared" si="7"/>
        <v>-1369.134577088844</v>
      </c>
      <c r="AG17" s="5">
        <f t="shared" si="15"/>
        <v>-14680.197714296522</v>
      </c>
      <c r="AH17" s="5">
        <f t="shared" si="23"/>
        <v>-5035.8854310553616</v>
      </c>
      <c r="AI17" s="42">
        <f t="shared" si="22"/>
        <v>0</v>
      </c>
      <c r="AJ17" s="42">
        <f t="shared" si="16"/>
        <v>1080.9005340898054</v>
      </c>
      <c r="AK17" s="42">
        <f t="shared" si="24"/>
        <v>-3954.9848969655559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14088.00174198652</v>
      </c>
      <c r="K18" s="11">
        <f t="shared" si="11"/>
        <v>140.8800174198652</v>
      </c>
      <c r="L18" s="24">
        <f t="shared" si="17"/>
        <v>1733.8338166185172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(Interventions)'!$B$136:$AV$256, 4)</f>
        <v>34.000335391482047</v>
      </c>
      <c r="S18" s="46">
        <f>VLOOKUP(I18, '[1]Lapse Rates'!$A$4:$F$24, 4)</f>
        <v>9.2791330000000004E-4</v>
      </c>
      <c r="T18" s="56">
        <f t="shared" si="12"/>
        <v>0.78965732699749547</v>
      </c>
      <c r="U18" s="33">
        <f t="shared" si="20"/>
        <v>2.6848613962256056E-2</v>
      </c>
      <c r="V18" s="39">
        <f t="shared" si="13"/>
        <v>7.3273353616342513E-4</v>
      </c>
      <c r="W18" s="32">
        <f t="shared" si="21"/>
        <v>0.76207597949907602</v>
      </c>
      <c r="X18" s="31"/>
      <c r="Y18" s="5">
        <f t="shared" si="14"/>
        <v>0</v>
      </c>
      <c r="Z18" s="5">
        <f t="shared" si="14"/>
        <v>4.7555454238037473</v>
      </c>
      <c r="AA18" s="5">
        <f t="shared" si="1"/>
        <v>0</v>
      </c>
      <c r="AB18" s="5">
        <f t="shared" si="5"/>
        <v>4.5894425505774903</v>
      </c>
      <c r="AC18" s="32"/>
      <c r="AD18" s="5">
        <f t="shared" si="6"/>
        <v>10736.127726709066</v>
      </c>
      <c r="AE18" s="5">
        <f t="shared" si="7"/>
        <v>-107.36127726709066</v>
      </c>
      <c r="AF18" s="5">
        <f t="shared" si="7"/>
        <v>-1321.3131040881779</v>
      </c>
      <c r="AG18" s="5">
        <f t="shared" si="15"/>
        <v>-16169.013937875503</v>
      </c>
      <c r="AH18" s="5">
        <f t="shared" si="23"/>
        <v>-6861.560592521706</v>
      </c>
      <c r="AI18" s="42">
        <f t="shared" si="22"/>
        <v>0</v>
      </c>
      <c r="AJ18" s="42">
        <f t="shared" si="16"/>
        <v>1043.1485076963331</v>
      </c>
      <c r="AK18" s="42">
        <f t="shared" si="24"/>
        <v>-5818.4120848253733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14088.00174198652</v>
      </c>
      <c r="K19" s="11">
        <f t="shared" si="11"/>
        <v>140.8800174198652</v>
      </c>
      <c r="L19" s="24">
        <f t="shared" si="17"/>
        <v>1733.8338166185172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(Interventions)'!$B$136:$AV$256, 4)</f>
        <v>38.582833662331396</v>
      </c>
      <c r="S19" s="46">
        <f>VLOOKUP(I19, '[1]Lapse Rates'!$A$4:$F$24, 4)</f>
        <v>7.1178370000000003E-4</v>
      </c>
      <c r="T19" s="56">
        <f t="shared" si="12"/>
        <v>0.76207597949907602</v>
      </c>
      <c r="U19" s="33">
        <f t="shared" si="20"/>
        <v>2.940305075507112E-2</v>
      </c>
      <c r="V19" s="39">
        <f t="shared" si="13"/>
        <v>5.4243326036897653E-4</v>
      </c>
      <c r="W19" s="32">
        <f t="shared" si="21"/>
        <v>0.73213049548363596</v>
      </c>
      <c r="X19" s="31"/>
      <c r="Y19" s="5">
        <f t="shared" si="14"/>
        <v>0</v>
      </c>
      <c r="Z19" s="5">
        <f t="shared" si="14"/>
        <v>4.5894425505774903</v>
      </c>
      <c r="AA19" s="5">
        <f t="shared" si="1"/>
        <v>0</v>
      </c>
      <c r="AB19" s="5">
        <f t="shared" si="5"/>
        <v>4.4091021616461461</v>
      </c>
      <c r="AC19" s="32"/>
      <c r="AD19" s="5">
        <f t="shared" si="6"/>
        <v>10314.255695734917</v>
      </c>
      <c r="AE19" s="5">
        <f t="shared" si="7"/>
        <v>-103.14255695734917</v>
      </c>
      <c r="AF19" s="5">
        <f t="shared" si="7"/>
        <v>-1269.3926112471986</v>
      </c>
      <c r="AG19" s="5">
        <f t="shared" si="15"/>
        <v>-17707.369853175725</v>
      </c>
      <c r="AH19" s="5">
        <f t="shared" si="23"/>
        <v>-8765.6493256453559</v>
      </c>
      <c r="AI19" s="42">
        <f t="shared" si="22"/>
        <v>0</v>
      </c>
      <c r="AJ19" s="42">
        <f t="shared" si="16"/>
        <v>1002.1604232282912</v>
      </c>
      <c r="AK19" s="42">
        <f t="shared" si="24"/>
        <v>-7763.4889024170643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14088.00174198652</v>
      </c>
      <c r="K20" s="11">
        <f t="shared" si="11"/>
        <v>140.8800174198652</v>
      </c>
      <c r="L20" s="24">
        <f t="shared" si="17"/>
        <v>1733.8338166185172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(Interventions)'!$B$136:$AV$256, 4)</f>
        <v>43.630223808065459</v>
      </c>
      <c r="S20" s="46">
        <f>VLOOKUP(I20, '[1]Lapse Rates'!$A$4:$F$24, 4)</f>
        <v>6.4944269999999999E-4</v>
      </c>
      <c r="T20" s="56">
        <f t="shared" si="12"/>
        <v>0.73213049548363596</v>
      </c>
      <c r="U20" s="33">
        <f t="shared" si="20"/>
        <v>3.1943017374660897E-2</v>
      </c>
      <c r="V20" s="39">
        <f t="shared" si="13"/>
        <v>4.7547680573923034E-4</v>
      </c>
      <c r="W20" s="32">
        <f t="shared" si="21"/>
        <v>0.69971200130323585</v>
      </c>
      <c r="X20" s="31"/>
      <c r="Y20" s="5">
        <f t="shared" si="14"/>
        <v>0</v>
      </c>
      <c r="Z20" s="5">
        <f t="shared" si="14"/>
        <v>4.4091021616461461</v>
      </c>
      <c r="AA20" s="5">
        <f t="shared" si="1"/>
        <v>0</v>
      </c>
      <c r="AB20" s="5">
        <f t="shared" si="5"/>
        <v>4.2138685883284639</v>
      </c>
      <c r="AC20" s="32"/>
      <c r="AD20" s="5">
        <f t="shared" si="6"/>
        <v>9857.5438932488614</v>
      </c>
      <c r="AE20" s="5">
        <f t="shared" si="7"/>
        <v>-98.575438932488609</v>
      </c>
      <c r="AF20" s="5">
        <f t="shared" si="7"/>
        <v>-1213.1843297533703</v>
      </c>
      <c r="AG20" s="5">
        <f t="shared" si="15"/>
        <v>-19237.011410524658</v>
      </c>
      <c r="AH20" s="5">
        <f>SUM(AD20:AG20)</f>
        <v>-10691.227285961655</v>
      </c>
      <c r="AI20" s="42">
        <f t="shared" si="22"/>
        <v>0</v>
      </c>
      <c r="AJ20" s="42">
        <f t="shared" si="16"/>
        <v>957.78733829049372</v>
      </c>
      <c r="AK20" s="42">
        <f t="shared" si="24"/>
        <v>-9733.4399476711606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14088.00174198652</v>
      </c>
      <c r="K21" s="11">
        <f t="shared" si="11"/>
        <v>140.8800174198652</v>
      </c>
      <c r="L21" s="24">
        <f t="shared" si="17"/>
        <v>1733.8338166185172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(Interventions)'!$B$136:$AV$256, 4)</f>
        <v>49.225758106622692</v>
      </c>
      <c r="S21" s="46">
        <f>VLOOKUP(I21, '[1]Lapse Rates'!$A$4:$F$24, 4)</f>
        <v>5.2983399999999997E-4</v>
      </c>
      <c r="T21" s="56">
        <f t="shared" si="12"/>
        <v>0.69971200130323585</v>
      </c>
      <c r="U21" s="33">
        <f t="shared" si="20"/>
        <v>3.444385372045395E-2</v>
      </c>
      <c r="V21" s="39">
        <f t="shared" si="13"/>
        <v>3.7073120849849864E-4</v>
      </c>
      <c r="W21" s="32">
        <f t="shared" si="21"/>
        <v>0.66489741637428346</v>
      </c>
      <c r="X21" s="31"/>
      <c r="Y21" s="5">
        <f t="shared" si="14"/>
        <v>0</v>
      </c>
      <c r="Z21" s="5">
        <f t="shared" si="14"/>
        <v>4.2138685883284639</v>
      </c>
      <c r="AA21" s="5">
        <f t="shared" si="1"/>
        <v>0</v>
      </c>
      <c r="AB21" s="5">
        <f t="shared" si="5"/>
        <v>4.0042050616566831</v>
      </c>
      <c r="AC21" s="32"/>
      <c r="AD21" s="5">
        <f t="shared" si="6"/>
        <v>9367.0759601232421</v>
      </c>
      <c r="AE21" s="5">
        <f t="shared" ref="AE21:AF24" si="25">-$W21*K21</f>
        <v>-93.670759601232419</v>
      </c>
      <c r="AF21" s="5">
        <f t="shared" si="25"/>
        <v>-1152.8216250920152</v>
      </c>
      <c r="AG21" s="5">
        <f t="shared" si="15"/>
        <v>-20743.087582215263</v>
      </c>
      <c r="AH21" s="5">
        <f t="shared" si="23"/>
        <v>-12622.504006785268</v>
      </c>
      <c r="AI21" s="42">
        <f t="shared" si="22"/>
        <v>0</v>
      </c>
      <c r="AJ21" s="42">
        <f t="shared" si="16"/>
        <v>910.13443067972423</v>
      </c>
      <c r="AK21" s="42">
        <f t="shared" si="24"/>
        <v>-11712.369576105544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14088.00174198652</v>
      </c>
      <c r="K22" s="11">
        <f t="shared" si="11"/>
        <v>140.8800174198652</v>
      </c>
      <c r="L22" s="24">
        <f t="shared" si="17"/>
        <v>1733.8338166185172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(Interventions)'!$B$136:$AV$256, 4)</f>
        <v>55.565064523061167</v>
      </c>
      <c r="S22" s="46">
        <f>VLOOKUP(I22, '[1]Lapse Rates'!$A$4:$F$24, 4)</f>
        <v>4.565131E-4</v>
      </c>
      <c r="T22" s="56">
        <f t="shared" si="12"/>
        <v>0.66489741637428346</v>
      </c>
      <c r="U22" s="33">
        <f t="shared" si="20"/>
        <v>3.6945067842053723E-2</v>
      </c>
      <c r="V22" s="39">
        <f t="shared" si="13"/>
        <v>3.0353438073101491E-4</v>
      </c>
      <c r="W22" s="32">
        <f t="shared" si="21"/>
        <v>0.62764881415149876</v>
      </c>
      <c r="X22" s="31"/>
      <c r="Y22" s="5">
        <f t="shared" ref="Y22:Z24" si="26">AA21</f>
        <v>0</v>
      </c>
      <c r="Z22" s="5">
        <f t="shared" si="26"/>
        <v>4.0042050616566831</v>
      </c>
      <c r="AA22" s="5">
        <f t="shared" si="1"/>
        <v>0</v>
      </c>
      <c r="AB22" s="5">
        <f t="shared" si="5"/>
        <v>3.7798831769764294</v>
      </c>
      <c r="AC22" s="32"/>
      <c r="AD22" s="5">
        <f t="shared" si="6"/>
        <v>8842.3175871220883</v>
      </c>
      <c r="AE22" s="5">
        <f t="shared" si="25"/>
        <v>-88.423175871220877</v>
      </c>
      <c r="AF22" s="5">
        <f t="shared" si="25"/>
        <v>-1088.2387389363794</v>
      </c>
      <c r="AG22" s="5">
        <f t="shared" si="15"/>
        <v>-22249.391261452172</v>
      </c>
      <c r="AH22" s="5">
        <f t="shared" si="23"/>
        <v>-14583.735589137685</v>
      </c>
      <c r="AI22" s="42">
        <f t="shared" si="22"/>
        <v>0</v>
      </c>
      <c r="AJ22" s="42">
        <f t="shared" si="16"/>
        <v>859.14985426025873</v>
      </c>
      <c r="AK22" s="42">
        <f t="shared" si="24"/>
        <v>-13724.585734877426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14088.00174198652</v>
      </c>
      <c r="K23" s="11">
        <f t="shared" si="11"/>
        <v>140.8800174198652</v>
      </c>
      <c r="L23" s="24">
        <f t="shared" si="17"/>
        <v>1733.8338166185172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(Interventions)'!$B$136:$AV$256, 4)</f>
        <v>62.73868904590789</v>
      </c>
      <c r="S23" s="46">
        <f>VLOOKUP(I23, '[1]Lapse Rates'!$A$4:$F$24, 4)</f>
        <v>3.5534066900000001E-2</v>
      </c>
      <c r="T23" s="56">
        <f t="shared" si="12"/>
        <v>0.62764881415149876</v>
      </c>
      <c r="U23" s="33">
        <f t="shared" si="20"/>
        <v>3.9377863781083711E-2</v>
      </c>
      <c r="V23" s="39">
        <f t="shared" si="13"/>
        <v>2.2302914951765025E-2</v>
      </c>
      <c r="W23" s="32">
        <f t="shared" si="21"/>
        <v>0.56596803541865004</v>
      </c>
      <c r="X23" s="31"/>
      <c r="Y23" s="5">
        <f t="shared" si="26"/>
        <v>0</v>
      </c>
      <c r="Z23" s="5">
        <f t="shared" si="26"/>
        <v>3.7798831769764294</v>
      </c>
      <c r="AA23" s="5">
        <f t="shared" si="1"/>
        <v>0</v>
      </c>
      <c r="AB23" s="5">
        <f t="shared" si="5"/>
        <v>3.4084236400213821</v>
      </c>
      <c r="AC23" s="32"/>
      <c r="AD23" s="5">
        <f t="shared" si="6"/>
        <v>7973.3586688866299</v>
      </c>
      <c r="AE23" s="5">
        <f t="shared" si="25"/>
        <v>-79.733586688866296</v>
      </c>
      <c r="AF23" s="5">
        <f t="shared" si="25"/>
        <v>-981.2945189340021</v>
      </c>
      <c r="AG23" s="5">
        <f t="shared" si="15"/>
        <v>-23714.491527018261</v>
      </c>
      <c r="AH23" s="5">
        <f>SUM(AD23:AG23)</f>
        <v>-16802.160963754497</v>
      </c>
      <c r="AI23" s="42">
        <f t="shared" si="22"/>
        <v>0</v>
      </c>
      <c r="AJ23" s="42">
        <f t="shared" si="16"/>
        <v>774.73542710326205</v>
      </c>
      <c r="AK23" s="42">
        <f t="shared" si="24"/>
        <v>-16027.425536651235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14088.00174198652</v>
      </c>
      <c r="K24" s="11">
        <f t="shared" si="11"/>
        <v>140.8800174198652</v>
      </c>
      <c r="L24" s="24">
        <f t="shared" si="17"/>
        <v>1733.8338166185172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(Interventions)'!$B$136:$AV$256, 4)</f>
        <v>70.88453497908273</v>
      </c>
      <c r="S24" s="46">
        <f>VLOOKUP(I24, '[1]Lapse Rates'!$A$4:$F$24, 4)</f>
        <v>0</v>
      </c>
      <c r="T24" s="56">
        <f t="shared" si="12"/>
        <v>0.56596803541865004</v>
      </c>
      <c r="U24" s="33">
        <f t="shared" si="20"/>
        <v>4.0118381003676033E-2</v>
      </c>
      <c r="V24" s="39">
        <f t="shared" si="13"/>
        <v>0</v>
      </c>
      <c r="W24" s="32">
        <f t="shared" si="21"/>
        <v>0.525849654414974</v>
      </c>
      <c r="X24" s="31"/>
      <c r="Y24" s="5">
        <f t="shared" si="26"/>
        <v>0</v>
      </c>
      <c r="Z24" s="5">
        <f t="shared" si="26"/>
        <v>3.4084236400213821</v>
      </c>
      <c r="AA24" s="5">
        <f t="shared" si="1"/>
        <v>0</v>
      </c>
      <c r="AB24" s="5">
        <f t="shared" si="5"/>
        <v>3.1668191152867537</v>
      </c>
      <c r="AC24" s="32"/>
      <c r="AD24" s="5">
        <f t="shared" si="6"/>
        <v>7408.1708474211628</v>
      </c>
      <c r="AE24" s="5">
        <f t="shared" si="25"/>
        <v>-74.081708474211638</v>
      </c>
      <c r="AF24" s="5">
        <f t="shared" si="25"/>
        <v>-911.73591328184261</v>
      </c>
      <c r="AG24" s="5">
        <f t="shared" si="15"/>
        <v>-24160.452473462814</v>
      </c>
      <c r="AH24" s="5">
        <f t="shared" si="23"/>
        <v>-17738.099247797705</v>
      </c>
      <c r="AI24" s="42">
        <f t="shared" si="22"/>
        <v>0</v>
      </c>
      <c r="AJ24" s="42">
        <f t="shared" si="16"/>
        <v>719.80851088978204</v>
      </c>
      <c r="AK24" s="42">
        <f t="shared" si="24"/>
        <v>-17018.290736907922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244007.1555906077</v>
      </c>
      <c r="AE27" s="21">
        <f t="shared" ref="AE27:AJ27" si="27">SUM(AE4:AE24)</f>
        <v>-7795.0075960028971</v>
      </c>
      <c r="AF27" s="21">
        <f t="shared" si="27"/>
        <v>-28737.576766195572</v>
      </c>
      <c r="AG27" s="21">
        <f t="shared" si="27"/>
        <v>-257670.64963980459</v>
      </c>
      <c r="AH27" s="21">
        <f>SUM(AH4:AH24)</f>
        <v>-50196.078411395341</v>
      </c>
      <c r="AI27" s="21">
        <f t="shared" si="27"/>
        <v>0</v>
      </c>
      <c r="AJ27" s="21">
        <f t="shared" si="27"/>
        <v>22353.11381989907</v>
      </c>
      <c r="AK27" s="21">
        <f>SUM(AK4:AK24)</f>
        <v>-27842.964591496289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121115.78468092458</v>
      </c>
      <c r="AE29" s="21">
        <f t="shared" ref="AE29:AK29" si="28">AE4+NPV($D$6,AE5:AE24)</f>
        <v>-6578.5459706080637</v>
      </c>
      <c r="AF29" s="21">
        <f t="shared" si="28"/>
        <v>-13766.381124996833</v>
      </c>
      <c r="AG29" s="21">
        <f t="shared" si="28"/>
        <v>-84690.444386991294</v>
      </c>
      <c r="AH29" s="21">
        <f>AH4+NPV($D$6,AH5:AH24)</f>
        <v>16080.413198328411</v>
      </c>
      <c r="AI29" s="21">
        <f t="shared" si="28"/>
        <v>0</v>
      </c>
      <c r="AJ29" s="21">
        <f t="shared" si="28"/>
        <v>10411.465104948285</v>
      </c>
      <c r="AK29" s="21">
        <f t="shared" si="28"/>
        <v>26491.878303276688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5.64%:</v>
      </c>
      <c r="AD31" s="21">
        <f>AD4+NPV($D$7,AD5:AD24)</f>
        <v>156552.16811051391</v>
      </c>
      <c r="AE31" s="21">
        <f t="shared" ref="AE31:AJ31" si="29">AE4+NPV($D$7,AE5:AE24)</f>
        <v>-6927.9024877919919</v>
      </c>
      <c r="AF31" s="21">
        <f t="shared" si="29"/>
        <v>-18065.969914401332</v>
      </c>
      <c r="AG31" s="21">
        <f>AG4+NPV($D$7,AG5:AG24)</f>
        <v>-129758.11570577462</v>
      </c>
      <c r="AH31" s="21">
        <f t="shared" si="29"/>
        <v>1800.1800025459552</v>
      </c>
      <c r="AI31" s="21">
        <f t="shared" si="29"/>
        <v>0</v>
      </c>
      <c r="AJ31" s="21">
        <f t="shared" si="29"/>
        <v>13855.037006366605</v>
      </c>
      <c r="AK31" s="21">
        <f>AK4+NPV($D$7,AK5:AK24)</f>
        <v>15655.217008912554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15658.5720836283</v>
      </c>
    </row>
    <row r="37" spans="1:39" x14ac:dyDescent="0.15">
      <c r="G37" s="49" t="s">
        <v>109</v>
      </c>
      <c r="I37" s="1">
        <v>0</v>
      </c>
      <c r="J37" s="11">
        <f>H$36</f>
        <v>15658.5720836283</v>
      </c>
      <c r="K37" s="11">
        <f>J37*$C$10</f>
        <v>6263.4288334513203</v>
      </c>
      <c r="L37" s="24">
        <f>$C$46</f>
        <v>2192.2150761901216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15658.5720836283</v>
      </c>
      <c r="AE37" s="5">
        <f>-$W37*K37</f>
        <v>-6263.4288334513203</v>
      </c>
      <c r="AF37" s="5">
        <f>-$W37*L37</f>
        <v>-2192.2150761901216</v>
      </c>
      <c r="AG37" s="5"/>
      <c r="AH37" s="5">
        <f>SUM(AD37:AG37)</f>
        <v>7202.9281739868584</v>
      </c>
      <c r="AI37" s="42">
        <f>Y37-AA37</f>
        <v>0</v>
      </c>
      <c r="AJ37" s="42"/>
      <c r="AK37" s="42">
        <f>SUM(AH37:AJ37)</f>
        <v>7202.9281739868584</v>
      </c>
      <c r="AL37" s="6" t="s">
        <v>39</v>
      </c>
      <c r="AM37" s="36">
        <f>AK64</f>
        <v>17096.512510908975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15658.5720836283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(Interventions)'!$B$136:$AV$256, 7)</f>
        <v>9.4494928422976372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9.4494928422976365E-3</v>
      </c>
      <c r="V38" s="39">
        <f>MIN(S38*T38,T38-U38)</f>
        <v>2.6703721500000001E-3</v>
      </c>
      <c r="W38" s="32">
        <f>T38-SUM(U38:V38)</f>
        <v>0.98788013500770233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5.9493006582555354</v>
      </c>
      <c r="AC38" s="32"/>
      <c r="AD38" s="5">
        <f t="shared" ref="AD38:AD40" si="36">$W38*J38</f>
        <v>15468.792304002563</v>
      </c>
      <c r="AE38" s="5">
        <f t="shared" ref="AE38:AF57" si="37">-$W38*K38</f>
        <v>0</v>
      </c>
      <c r="AF38" s="5">
        <f t="shared" si="37"/>
        <v>0</v>
      </c>
      <c r="AG38" s="5">
        <f>-U38*M38</f>
        <v>-5690.758624924063</v>
      </c>
      <c r="AH38" s="5">
        <f t="shared" ref="AH38:AH46" si="38">SUM(AD38:AG38)</f>
        <v>9778.0336790785004</v>
      </c>
      <c r="AI38" s="42">
        <f>-M38*$W37*(N38-N37)/1000</f>
        <v>0</v>
      </c>
      <c r="AJ38" s="42">
        <f>$D$6*SUM(Y38:Z38,AD38:AE38)</f>
        <v>1518.0793116716516</v>
      </c>
      <c r="AK38" s="42">
        <f t="shared" ref="AK38" si="39">SUM(AH38:AJ38)</f>
        <v>11296.112990750153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15658.5720836283</v>
      </c>
      <c r="K39" s="11">
        <f t="shared" ref="K39:K57" si="41">J39*$C$11</f>
        <v>156.585720836283</v>
      </c>
      <c r="L39" s="24">
        <f>$C$47</f>
        <v>1722.4579136812727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(Interventions)'!$B$136:$AV$256, 7)</f>
        <v>10.41553953548282</v>
      </c>
      <c r="S39" s="46">
        <f>VLOOKUP(I39, '[1]Lapse Rates'!$A$4:$F$24, 4)</f>
        <v>2.4152155999999998E-3</v>
      </c>
      <c r="T39" s="33">
        <f t="shared" ref="T39:T41" si="44">W38</f>
        <v>0.98788013500770233</v>
      </c>
      <c r="U39" s="33">
        <f>T39*R39/1000</f>
        <v>1.0289304602490829E-2</v>
      </c>
      <c r="V39" s="39">
        <f t="shared" ref="V39:V57" si="45">MIN(S39*T39,T39-U39)</f>
        <v>2.3859435130007085E-3</v>
      </c>
      <c r="W39" s="32">
        <f>T39-SUM(U39:V39)</f>
        <v>0.97520488689221074</v>
      </c>
      <c r="X39" s="32"/>
      <c r="Y39" s="5">
        <f t="shared" ref="Y39:Z54" si="46">AA38</f>
        <v>0</v>
      </c>
      <c r="Z39" s="5">
        <f t="shared" si="46"/>
        <v>5.9493006582555354</v>
      </c>
      <c r="AA39" s="5">
        <f>O39*W39</f>
        <v>0</v>
      </c>
      <c r="AB39" s="5">
        <f t="shared" si="35"/>
        <v>5.872966638282092</v>
      </c>
      <c r="AC39" s="32"/>
      <c r="AD39" s="5">
        <f t="shared" si="36"/>
        <v>15270.316017708265</v>
      </c>
      <c r="AE39" s="5">
        <f t="shared" si="37"/>
        <v>-152.70316017708265</v>
      </c>
      <c r="AF39" s="5">
        <f t="shared" si="37"/>
        <v>-1679.7493748881388</v>
      </c>
      <c r="AG39" s="5">
        <f t="shared" ref="AG39:AG42" si="47">-U39*M39</f>
        <v>-6196.5176214534495</v>
      </c>
      <c r="AH39" s="5">
        <f t="shared" si="38"/>
        <v>7241.3458611895931</v>
      </c>
      <c r="AI39" s="42">
        <f>-M39*($W38*N39-$W37*N38)/1000</f>
        <v>0</v>
      </c>
      <c r="AJ39" s="42">
        <f t="shared" ref="AJ39:AJ40" si="48">$D$6*SUM(Y39:Z39,AD39:AE39)</f>
        <v>1483.6214477183839</v>
      </c>
      <c r="AK39" s="42">
        <f>SUM(AH39:AJ39)</f>
        <v>8724.967308907977</v>
      </c>
      <c r="AL39" s="48" t="s">
        <v>43</v>
      </c>
      <c r="AM39" s="54">
        <f>AK64/AD64</f>
        <v>0.10000000399963713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15658.5720836283</v>
      </c>
      <c r="K40" s="11">
        <f t="shared" si="41"/>
        <v>156.585720836283</v>
      </c>
      <c r="L40" s="24">
        <f t="shared" ref="L40:L57" si="49">$C$47</f>
        <v>1722.4579136812727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(Interventions)'!$B$136:$AV$256, 7)</f>
        <v>11.45184871804298</v>
      </c>
      <c r="S40" s="46">
        <f>VLOOKUP(I40, '[1]Lapse Rates'!$A$4:$F$24, 4)</f>
        <v>2.3963082999999999E-3</v>
      </c>
      <c r="T40" s="33">
        <f t="shared" si="44"/>
        <v>0.97520488689221074</v>
      </c>
      <c r="U40" s="33">
        <f t="shared" ref="U40:U57" si="50">T40*R40/1000</f>
        <v>1.1167898833785814E-2</v>
      </c>
      <c r="V40" s="39">
        <f t="shared" si="45"/>
        <v>2.3368915646603656E-3</v>
      </c>
      <c r="W40" s="32">
        <f t="shared" ref="W40:W57" si="51">T40-SUM(U40:V40)</f>
        <v>0.96170009649376453</v>
      </c>
      <c r="X40" s="32"/>
      <c r="Y40" s="5">
        <f t="shared" si="46"/>
        <v>0</v>
      </c>
      <c r="Z40" s="5">
        <f t="shared" si="46"/>
        <v>5.872966638282092</v>
      </c>
      <c r="AA40" s="5">
        <f t="shared" ref="AA40:AA57" si="52">O40*W40</f>
        <v>0</v>
      </c>
      <c r="AB40" s="5">
        <f t="shared" si="35"/>
        <v>5.7916368741134328</v>
      </c>
      <c r="AC40" s="32"/>
      <c r="AD40" s="5">
        <f t="shared" si="36"/>
        <v>15058.850283779904</v>
      </c>
      <c r="AE40" s="5">
        <f t="shared" si="37"/>
        <v>-150.58850283779904</v>
      </c>
      <c r="AF40" s="5">
        <f>-$W40*L40</f>
        <v>-1656.4879417937282</v>
      </c>
      <c r="AG40" s="5">
        <f t="shared" si="47"/>
        <v>-6725.6325467719971</v>
      </c>
      <c r="AH40" s="5">
        <f t="shared" si="38"/>
        <v>6526.1412923763792</v>
      </c>
      <c r="AI40" s="42">
        <f>-M40*($W39*N40-$W38*N39)/1000</f>
        <v>0</v>
      </c>
      <c r="AJ40" s="42">
        <f t="shared" si="48"/>
        <v>1463.076618737636</v>
      </c>
      <c r="AK40" s="42">
        <f t="shared" ref="AK40:AK47" si="53">SUM(AH40:AJ40)</f>
        <v>7989.2179111140149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15658.5720836283</v>
      </c>
      <c r="K41" s="11">
        <f t="shared" si="41"/>
        <v>156.585720836283</v>
      </c>
      <c r="L41" s="24">
        <f t="shared" si="49"/>
        <v>1722.4579136812727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(Interventions)'!$B$136:$AV$256, 7)</f>
        <v>12.559287375717378</v>
      </c>
      <c r="S41" s="46">
        <f>VLOOKUP(I41, '[1]Lapse Rates'!$A$4:$F$24, 4)</f>
        <v>2.1941491999999999E-3</v>
      </c>
      <c r="T41" s="33">
        <f t="shared" si="44"/>
        <v>0.96170009649376453</v>
      </c>
      <c r="U41" s="33">
        <f t="shared" si="50"/>
        <v>1.2078267881120323E-2</v>
      </c>
      <c r="V41" s="39">
        <f t="shared" si="45"/>
        <v>2.1101134973617163E-3</v>
      </c>
      <c r="W41" s="32">
        <f t="shared" si="51"/>
        <v>0.94751171511528254</v>
      </c>
      <c r="X41" s="32"/>
      <c r="Y41" s="5">
        <f>AA40</f>
        <v>0</v>
      </c>
      <c r="Z41" s="5">
        <f t="shared" si="46"/>
        <v>5.7916368741134328</v>
      </c>
      <c r="AA41" s="5">
        <f t="shared" si="52"/>
        <v>0</v>
      </c>
      <c r="AB41" s="5">
        <f t="shared" si="35"/>
        <v>5.7061903268216145</v>
      </c>
      <c r="AC41" s="32"/>
      <c r="AD41" s="5">
        <f>$W41*J41</f>
        <v>14836.680491214935</v>
      </c>
      <c r="AE41" s="5">
        <f t="shared" si="37"/>
        <v>-148.36680491214935</v>
      </c>
      <c r="AF41" s="5">
        <f t="shared" si="37"/>
        <v>-1632.0490520060339</v>
      </c>
      <c r="AG41" s="5">
        <f t="shared" si="47"/>
        <v>-7273.8831877792109</v>
      </c>
      <c r="AH41" s="5">
        <f t="shared" si="38"/>
        <v>5782.3814465175401</v>
      </c>
      <c r="AI41" s="42">
        <f t="shared" ref="AI41:AI57" si="55">-M41*($W40*N41-$W39*N40)/1000</f>
        <v>0</v>
      </c>
      <c r="AJ41" s="42">
        <f>$D$6*SUM(Y41:Z41,AD41:AE41)</f>
        <v>1441.4917322036538</v>
      </c>
      <c r="AK41" s="42">
        <f t="shared" si="53"/>
        <v>7223.8731787211937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15658.5720836283</v>
      </c>
      <c r="K42" s="11">
        <f t="shared" si="41"/>
        <v>156.585720836283</v>
      </c>
      <c r="L42" s="24">
        <f t="shared" si="49"/>
        <v>1722.4579136812727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(Interventions)'!$B$136:$AV$256, 7)</f>
        <v>13.808758953470667</v>
      </c>
      <c r="S42" s="46">
        <f>VLOOKUP(I42, '[1]Lapse Rates'!$A$4:$F$24, 4)</f>
        <v>1.9313649E-3</v>
      </c>
      <c r="T42" s="33">
        <f>W41</f>
        <v>0.94751171511528254</v>
      </c>
      <c r="U42" s="33">
        <f t="shared" si="50"/>
        <v>1.3083960879616505E-2</v>
      </c>
      <c r="V42" s="39">
        <f t="shared" si="45"/>
        <v>1.8299908689124562E-3</v>
      </c>
      <c r="W42" s="32">
        <f t="shared" si="51"/>
        <v>0.9325977633667536</v>
      </c>
      <c r="X42" s="32"/>
      <c r="Y42" s="5">
        <f t="shared" ref="Y42:Z57" si="56">AA41</f>
        <v>0</v>
      </c>
      <c r="Z42" s="5">
        <f t="shared" si="46"/>
        <v>5.7061903268216145</v>
      </c>
      <c r="AA42" s="5">
        <f t="shared" si="52"/>
        <v>0</v>
      </c>
      <c r="AB42" s="5">
        <f t="shared" si="35"/>
        <v>5.6163741843459665</v>
      </c>
      <c r="AC42" s="32"/>
      <c r="AD42" s="5">
        <f t="shared" ref="AD42:AD57" si="57">$W42*J42</f>
        <v>14603.149302708838</v>
      </c>
      <c r="AE42" s="5">
        <f t="shared" si="37"/>
        <v>-146.0314930270884</v>
      </c>
      <c r="AF42" s="5">
        <f t="shared" si="37"/>
        <v>-1606.3603977925195</v>
      </c>
      <c r="AG42" s="5">
        <f t="shared" si="47"/>
        <v>-7879.5406765705684</v>
      </c>
      <c r="AH42" s="5">
        <f t="shared" si="38"/>
        <v>4971.2167353186614</v>
      </c>
      <c r="AI42" s="42">
        <f t="shared" si="55"/>
        <v>0</v>
      </c>
      <c r="AJ42" s="42">
        <f t="shared" ref="AJ42:AJ57" si="58">$D$6*SUM(Y42:Z42,AD42:AE42)</f>
        <v>1418.8030344008409</v>
      </c>
      <c r="AK42" s="42">
        <f t="shared" si="53"/>
        <v>6390.0197697195026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15658.5720836283</v>
      </c>
      <c r="K43" s="11">
        <f t="shared" si="41"/>
        <v>156.585720836283</v>
      </c>
      <c r="L43" s="24">
        <f t="shared" si="49"/>
        <v>1722.4579136812727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(Interventions)'!$B$136:$AV$256, 7)</f>
        <v>15.220806714789122</v>
      </c>
      <c r="S43" s="46">
        <f>VLOOKUP(I43, '[1]Lapse Rates'!$A$4:$F$24, 4)</f>
        <v>1.9726812000000001E-3</v>
      </c>
      <c r="T43" s="33">
        <f t="shared" ref="T43:T57" si="59">W42</f>
        <v>0.9325977633667536</v>
      </c>
      <c r="U43" s="33">
        <f t="shared" si="50"/>
        <v>1.419489029885E-2</v>
      </c>
      <c r="V43" s="39">
        <f t="shared" si="45"/>
        <v>1.8397180749556436E-3</v>
      </c>
      <c r="W43" s="32">
        <f t="shared" si="51"/>
        <v>0.91656315499294794</v>
      </c>
      <c r="X43" s="32"/>
      <c r="Y43" s="5">
        <f t="shared" si="56"/>
        <v>0</v>
      </c>
      <c r="Z43" s="5">
        <f t="shared" si="46"/>
        <v>5.6163741843459665</v>
      </c>
      <c r="AA43" s="5">
        <f t="shared" si="52"/>
        <v>0</v>
      </c>
      <c r="AB43" s="5">
        <f t="shared" si="35"/>
        <v>5.5198091226824806</v>
      </c>
      <c r="AC43" s="32"/>
      <c r="AD43" s="5">
        <f t="shared" si="57"/>
        <v>14352.070231654852</v>
      </c>
      <c r="AE43" s="5">
        <f t="shared" si="37"/>
        <v>-143.52070231654852</v>
      </c>
      <c r="AF43" s="5">
        <f t="shared" si="37"/>
        <v>-1578.741459706278</v>
      </c>
      <c r="AG43" s="5">
        <f>-U43*M43</f>
        <v>-8548.5745897861361</v>
      </c>
      <c r="AH43" s="5">
        <f t="shared" si="38"/>
        <v>4081.2334798458887</v>
      </c>
      <c r="AI43" s="42">
        <f t="shared" si="55"/>
        <v>0</v>
      </c>
      <c r="AJ43" s="42">
        <f t="shared" si="58"/>
        <v>1394.4096751355721</v>
      </c>
      <c r="AK43" s="42">
        <f t="shared" si="53"/>
        <v>5475.6431549814606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15658.5720836283</v>
      </c>
      <c r="K44" s="11">
        <f t="shared" si="41"/>
        <v>156.585720836283</v>
      </c>
      <c r="L44" s="24">
        <f t="shared" si="49"/>
        <v>1722.4579136812727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(Interventions)'!$B$136:$AV$256, 7)</f>
        <v>16.841309716086851</v>
      </c>
      <c r="S44" s="46">
        <f>VLOOKUP(I44, '[1]Lapse Rates'!$A$4:$F$24, 4)</f>
        <v>1.7228968999999999E-3</v>
      </c>
      <c r="T44" s="33">
        <f t="shared" si="59"/>
        <v>0.91656315499294794</v>
      </c>
      <c r="U44" s="33">
        <f t="shared" si="50"/>
        <v>1.5436123967589954E-2</v>
      </c>
      <c r="V44" s="39">
        <f t="shared" si="45"/>
        <v>1.5791438183915694E-3</v>
      </c>
      <c r="W44" s="32">
        <f t="shared" si="51"/>
        <v>0.89954788720696643</v>
      </c>
      <c r="X44" s="32"/>
      <c r="Y44" s="5">
        <f t="shared" si="56"/>
        <v>0</v>
      </c>
      <c r="Z44" s="5">
        <f t="shared" si="46"/>
        <v>5.5198091226824806</v>
      </c>
      <c r="AA44" s="5">
        <f t="shared" si="52"/>
        <v>0</v>
      </c>
      <c r="AB44" s="5">
        <f t="shared" si="35"/>
        <v>5.4173382456476418</v>
      </c>
      <c r="AC44" s="32"/>
      <c r="AD44" s="5">
        <f t="shared" si="57"/>
        <v>14085.635434505823</v>
      </c>
      <c r="AE44" s="5">
        <f t="shared" si="37"/>
        <v>-140.85635434505824</v>
      </c>
      <c r="AF44" s="5">
        <f t="shared" si="37"/>
        <v>-1549.4333770549081</v>
      </c>
      <c r="AG44" s="5">
        <f t="shared" ref="AG44:AG57" si="60">-U44*M44</f>
        <v>-9296.0815008777299</v>
      </c>
      <c r="AH44" s="5">
        <f t="shared" si="38"/>
        <v>3099.264202228127</v>
      </c>
      <c r="AI44" s="42">
        <f t="shared" si="55"/>
        <v>0</v>
      </c>
      <c r="AJ44" s="42">
        <f t="shared" si="58"/>
        <v>1368.5243210387064</v>
      </c>
      <c r="AK44" s="42">
        <f t="shared" si="53"/>
        <v>4467.7885232668332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15658.5720836283</v>
      </c>
      <c r="K45" s="11">
        <f t="shared" si="41"/>
        <v>156.585720836283</v>
      </c>
      <c r="L45" s="24">
        <f t="shared" si="49"/>
        <v>1722.4579136812727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(Interventions)'!$B$136:$AV$256, 7)</f>
        <v>18.713675516818046</v>
      </c>
      <c r="S45" s="46">
        <f>VLOOKUP(I45, '[1]Lapse Rates'!$A$4:$F$24, 4)</f>
        <v>1.5750323E-3</v>
      </c>
      <c r="T45" s="33">
        <f t="shared" si="59"/>
        <v>0.89954788720696643</v>
      </c>
      <c r="U45" s="33">
        <f t="shared" si="50"/>
        <v>1.6833847273030406E-2</v>
      </c>
      <c r="V45" s="39">
        <f t="shared" si="45"/>
        <v>1.4168169777477289E-3</v>
      </c>
      <c r="W45" s="32">
        <f t="shared" si="51"/>
        <v>0.88129722295618829</v>
      </c>
      <c r="X45" s="32"/>
      <c r="Y45" s="5">
        <f t="shared" si="56"/>
        <v>0</v>
      </c>
      <c r="Z45" s="5">
        <f t="shared" si="46"/>
        <v>5.4173382456476418</v>
      </c>
      <c r="AA45" s="5">
        <f t="shared" si="52"/>
        <v>0</v>
      </c>
      <c r="AB45" s="5">
        <f t="shared" si="35"/>
        <v>5.3074274528368228</v>
      </c>
      <c r="AC45" s="32"/>
      <c r="AD45" s="5">
        <f t="shared" si="57"/>
        <v>13799.856092760916</v>
      </c>
      <c r="AE45" s="5">
        <f t="shared" si="37"/>
        <v>-137.99856092760916</v>
      </c>
      <c r="AF45" s="5">
        <f t="shared" si="37"/>
        <v>-1517.9973759862155</v>
      </c>
      <c r="AG45" s="5">
        <f t="shared" si="60"/>
        <v>-10137.831009389829</v>
      </c>
      <c r="AH45" s="5">
        <f t="shared" si="38"/>
        <v>2006.029146457262</v>
      </c>
      <c r="AI45" s="42">
        <f t="shared" si="55"/>
        <v>0</v>
      </c>
      <c r="AJ45" s="42">
        <f t="shared" si="58"/>
        <v>1340.7596647547455</v>
      </c>
      <c r="AK45" s="42">
        <f t="shared" si="53"/>
        <v>3346.7888112120072</v>
      </c>
    </row>
    <row r="46" spans="1:39" ht="15" x14ac:dyDescent="0.2">
      <c r="A46" s="12"/>
      <c r="B46" s="13">
        <v>1</v>
      </c>
      <c r="C46" s="10">
        <f>$H$36*0.14+$B$49</f>
        <v>2192.2150761901216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15658.5720836283</v>
      </c>
      <c r="K46" s="11">
        <f t="shared" si="41"/>
        <v>156.585720836283</v>
      </c>
      <c r="L46" s="24">
        <f t="shared" si="49"/>
        <v>1722.4579136812727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(Interventions)'!$B$136:$AV$256, 7)</f>
        <v>20.878269816951327</v>
      </c>
      <c r="S46" s="46">
        <f>VLOOKUP(I46, '[1]Lapse Rates'!$A$4:$F$24, 4)</f>
        <v>1.4424080000000001E-3</v>
      </c>
      <c r="T46" s="33">
        <f t="shared" si="59"/>
        <v>0.88129722295618829</v>
      </c>
      <c r="U46" s="33">
        <f t="shared" si="50"/>
        <v>1.8399961209809211E-2</v>
      </c>
      <c r="V46" s="39">
        <f t="shared" si="45"/>
        <v>1.2711901647697898E-3</v>
      </c>
      <c r="W46" s="32">
        <f t="shared" si="51"/>
        <v>0.86162607158160931</v>
      </c>
      <c r="X46" s="32"/>
      <c r="Y46" s="5">
        <f t="shared" si="56"/>
        <v>0</v>
      </c>
      <c r="Z46" s="5">
        <f t="shared" si="46"/>
        <v>5.3074274528368228</v>
      </c>
      <c r="AA46" s="5">
        <f t="shared" si="52"/>
        <v>0</v>
      </c>
      <c r="AB46" s="5">
        <f t="shared" si="35"/>
        <v>5.1889620746252101</v>
      </c>
      <c r="AC46" s="32"/>
      <c r="AD46" s="5">
        <f t="shared" si="57"/>
        <v>13491.833950994107</v>
      </c>
      <c r="AE46" s="5">
        <f t="shared" si="37"/>
        <v>-134.91833950994106</v>
      </c>
      <c r="AF46" s="5">
        <f t="shared" si="37"/>
        <v>-1484.1146456298497</v>
      </c>
      <c r="AG46" s="5">
        <f t="shared" si="60"/>
        <v>-11080.990239422192</v>
      </c>
      <c r="AH46" s="5">
        <f t="shared" si="38"/>
        <v>791.81072643212428</v>
      </c>
      <c r="AI46" s="42">
        <f t="shared" si="55"/>
        <v>0</v>
      </c>
      <c r="AJ46" s="42">
        <f t="shared" si="58"/>
        <v>1310.8340801197201</v>
      </c>
      <c r="AK46" s="42">
        <f t="shared" si="53"/>
        <v>2102.6448065518443</v>
      </c>
    </row>
    <row r="47" spans="1:39" ht="15" x14ac:dyDescent="0.2">
      <c r="A47" s="12"/>
      <c r="B47" s="70" t="s">
        <v>49</v>
      </c>
      <c r="C47" s="72">
        <f>$H$36*0.11+$B$49</f>
        <v>1722.4579136812727</v>
      </c>
      <c r="D47" s="1"/>
      <c r="E47" s="1"/>
      <c r="F47" s="1"/>
      <c r="I47" s="2">
        <f t="shared" si="40"/>
        <v>10</v>
      </c>
      <c r="J47" s="11">
        <f t="shared" si="32"/>
        <v>15658.5720836283</v>
      </c>
      <c r="K47" s="11">
        <f t="shared" si="41"/>
        <v>156.585720836283</v>
      </c>
      <c r="L47" s="24">
        <f t="shared" si="49"/>
        <v>1722.4579136812727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(Interventions)'!$B$136:$AV$256, 7)</f>
        <v>23.459831697243342</v>
      </c>
      <c r="S47" s="46">
        <f>VLOOKUP(I47, '[1]Lapse Rates'!$A$4:$F$24, 4)</f>
        <v>1.4007732E-3</v>
      </c>
      <c r="T47" s="33">
        <f t="shared" si="59"/>
        <v>0.86162607158160931</v>
      </c>
      <c r="U47" s="33">
        <f t="shared" si="50"/>
        <v>2.0213602625261496E-2</v>
      </c>
      <c r="V47" s="39">
        <f t="shared" si="45"/>
        <v>1.2069427094927999E-3</v>
      </c>
      <c r="W47" s="32">
        <f t="shared" si="51"/>
        <v>0.84020552624685496</v>
      </c>
      <c r="X47" s="32"/>
      <c r="Y47" s="5">
        <f t="shared" si="56"/>
        <v>0</v>
      </c>
      <c r="Z47" s="5">
        <f t="shared" si="46"/>
        <v>5.1889620746252101</v>
      </c>
      <c r="AA47" s="5">
        <f t="shared" si="52"/>
        <v>0</v>
      </c>
      <c r="AB47" s="5">
        <f t="shared" si="35"/>
        <v>5.0599613386611724</v>
      </c>
      <c r="AC47" s="32"/>
      <c r="AD47" s="5">
        <f t="shared" si="57"/>
        <v>13156.418797799228</v>
      </c>
      <c r="AE47" s="5">
        <f t="shared" si="37"/>
        <v>-131.56418797799228</v>
      </c>
      <c r="AF47" s="5">
        <f t="shared" si="37"/>
        <v>-1447.2186578026335</v>
      </c>
      <c r="AG47" s="5">
        <f t="shared" si="60"/>
        <v>-12173.217695408606</v>
      </c>
      <c r="AH47" s="5">
        <f>SUM(AD47:AG47)</f>
        <v>-595.5817433900047</v>
      </c>
      <c r="AI47" s="42">
        <f t="shared" si="55"/>
        <v>0</v>
      </c>
      <c r="AJ47" s="42">
        <f t="shared" si="58"/>
        <v>1278.2472744029842</v>
      </c>
      <c r="AK47" s="42">
        <f t="shared" si="53"/>
        <v>682.6655310129795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15658.5720836283</v>
      </c>
      <c r="K48" s="11">
        <f t="shared" si="41"/>
        <v>156.585720836283</v>
      </c>
      <c r="L48" s="24">
        <f t="shared" si="49"/>
        <v>1722.4579136812727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(Interventions)'!$B$136:$AV$256, 7)</f>
        <v>26.444740643935805</v>
      </c>
      <c r="S48" s="46">
        <f>VLOOKUP(I48, '[1]Lapse Rates'!$A$4:$F$24, 4)</f>
        <v>1.2298243999999999E-3</v>
      </c>
      <c r="T48" s="33">
        <f t="shared" si="59"/>
        <v>0.84020552624685496</v>
      </c>
      <c r="U48" s="33">
        <f t="shared" si="50"/>
        <v>2.2219017229199677E-2</v>
      </c>
      <c r="V48" s="39">
        <f t="shared" si="45"/>
        <v>1.0333052571932227E-3</v>
      </c>
      <c r="W48" s="32">
        <f t="shared" si="51"/>
        <v>0.8169532037604621</v>
      </c>
      <c r="X48" s="31"/>
      <c r="Y48" s="5">
        <f t="shared" si="56"/>
        <v>0</v>
      </c>
      <c r="Z48" s="5">
        <f t="shared" si="46"/>
        <v>5.0599613386611724</v>
      </c>
      <c r="AA48" s="5">
        <f t="shared" si="52"/>
        <v>0</v>
      </c>
      <c r="AB48" s="5">
        <f t="shared" si="35"/>
        <v>4.9199291094745936</v>
      </c>
      <c r="AC48" s="32"/>
      <c r="AD48" s="5">
        <f t="shared" si="57"/>
        <v>12792.320630034274</v>
      </c>
      <c r="AE48" s="5">
        <f t="shared" si="37"/>
        <v>-127.92320630034274</v>
      </c>
      <c r="AF48" s="5">
        <f t="shared" si="37"/>
        <v>-1407.1675109244773</v>
      </c>
      <c r="AG48" s="5">
        <f t="shared" si="60"/>
        <v>-13380.936526923693</v>
      </c>
      <c r="AH48" s="5">
        <f t="shared" ref="AH48:AH57" si="61">SUM(AD48:AG48)</f>
        <v>-2123.7066141142386</v>
      </c>
      <c r="AI48" s="42">
        <f t="shared" si="55"/>
        <v>0</v>
      </c>
      <c r="AJ48" s="42">
        <f t="shared" si="58"/>
        <v>1242.8737694756214</v>
      </c>
      <c r="AK48" s="42">
        <f t="shared" ref="AK48:AK57" si="62">SUM(AH48:AJ48)</f>
        <v>-880.83284463861719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15658.5720836283</v>
      </c>
      <c r="K49" s="11">
        <f t="shared" si="41"/>
        <v>156.585720836283</v>
      </c>
      <c r="L49" s="24">
        <f t="shared" si="49"/>
        <v>1722.4579136812727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(Interventions)'!$B$136:$AV$256, 7)</f>
        <v>29.882811768121279</v>
      </c>
      <c r="S49" s="46">
        <f>VLOOKUP(I49, '[1]Lapse Rates'!$A$4:$F$24, 4)</f>
        <v>1.0984558E-3</v>
      </c>
      <c r="T49" s="33">
        <f t="shared" si="59"/>
        <v>0.8169532037604621</v>
      </c>
      <c r="U49" s="33">
        <f t="shared" si="50"/>
        <v>2.4412858811337517E-2</v>
      </c>
      <c r="V49" s="39">
        <f t="shared" si="45"/>
        <v>8.9738698499926143E-4</v>
      </c>
      <c r="W49" s="32">
        <f t="shared" si="51"/>
        <v>0.79164295796412532</v>
      </c>
      <c r="X49" s="31"/>
      <c r="Y49" s="5">
        <f t="shared" si="56"/>
        <v>0</v>
      </c>
      <c r="Z49" s="5">
        <f t="shared" si="46"/>
        <v>4.9199291094745936</v>
      </c>
      <c r="AA49" s="5">
        <f t="shared" si="52"/>
        <v>0</v>
      </c>
      <c r="AB49" s="5">
        <f t="shared" si="35"/>
        <v>4.7675034693177718</v>
      </c>
      <c r="AC49" s="32"/>
      <c r="AD49" s="5">
        <f t="shared" si="57"/>
        <v>12395.998321777985</v>
      </c>
      <c r="AE49" s="5">
        <f t="shared" si="37"/>
        <v>-123.95998321777985</v>
      </c>
      <c r="AF49" s="5">
        <f t="shared" si="37"/>
        <v>-1363.5716777553587</v>
      </c>
      <c r="AG49" s="5">
        <f t="shared" si="60"/>
        <v>-14702.131549092981</v>
      </c>
      <c r="AH49" s="5">
        <f t="shared" si="61"/>
        <v>-3793.6648882881345</v>
      </c>
      <c r="AI49" s="42">
        <f t="shared" si="55"/>
        <v>0</v>
      </c>
      <c r="AJ49" s="42">
        <f t="shared" si="58"/>
        <v>1204.3696060583957</v>
      </c>
      <c r="AK49" s="42">
        <f t="shared" si="62"/>
        <v>-2589.2952822297389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15658.5720836283</v>
      </c>
      <c r="K50" s="11">
        <f t="shared" si="41"/>
        <v>156.585720836283</v>
      </c>
      <c r="L50" s="24">
        <f t="shared" si="49"/>
        <v>1722.4579136812727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(Interventions)'!$B$136:$AV$256, 7)</f>
        <v>33.865332883590426</v>
      </c>
      <c r="S50" s="46">
        <f>VLOOKUP(I50, '[1]Lapse Rates'!$A$4:$F$24, 4)</f>
        <v>9.9047419999999994E-4</v>
      </c>
      <c r="T50" s="33">
        <f t="shared" si="59"/>
        <v>0.79164295796412532</v>
      </c>
      <c r="U50" s="33">
        <f t="shared" si="50"/>
        <v>2.6809252296405288E-2</v>
      </c>
      <c r="V50" s="39">
        <f t="shared" si="45"/>
        <v>7.8410192547515056E-4</v>
      </c>
      <c r="W50" s="32">
        <f t="shared" si="51"/>
        <v>0.76404960374224484</v>
      </c>
      <c r="X50" s="31"/>
      <c r="Y50" s="5">
        <f t="shared" si="56"/>
        <v>0</v>
      </c>
      <c r="Z50" s="5">
        <f t="shared" si="46"/>
        <v>4.7675034693177718</v>
      </c>
      <c r="AA50" s="5">
        <f t="shared" si="52"/>
        <v>0</v>
      </c>
      <c r="AB50" s="5">
        <f t="shared" si="35"/>
        <v>4.6013282881208832</v>
      </c>
      <c r="AC50" s="32"/>
      <c r="AD50" s="5">
        <f t="shared" si="57"/>
        <v>11963.92579566558</v>
      </c>
      <c r="AE50" s="5">
        <f t="shared" si="37"/>
        <v>-119.6392579566558</v>
      </c>
      <c r="AF50" s="5">
        <f t="shared" si="37"/>
        <v>-1316.0432864108702</v>
      </c>
      <c r="AG50" s="5">
        <f t="shared" si="60"/>
        <v>-16145.30920121186</v>
      </c>
      <c r="AH50" s="5">
        <f t="shared" si="61"/>
        <v>-5617.0659499138055</v>
      </c>
      <c r="AI50" s="42">
        <f t="shared" si="55"/>
        <v>0</v>
      </c>
      <c r="AJ50" s="42">
        <f t="shared" si="58"/>
        <v>1162.3922014395857</v>
      </c>
      <c r="AK50" s="42">
        <f t="shared" si="62"/>
        <v>-4454.6737484742198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15658.5720836283</v>
      </c>
      <c r="K51" s="11">
        <f t="shared" si="41"/>
        <v>156.585720836283</v>
      </c>
      <c r="L51" s="24">
        <f t="shared" si="49"/>
        <v>1722.4579136812727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(Interventions)'!$B$136:$AV$256, 7)</f>
        <v>38.335086054794736</v>
      </c>
      <c r="S51" s="46">
        <f>VLOOKUP(I51, '[1]Lapse Rates'!$A$4:$F$24, 4)</f>
        <v>9.2791330000000004E-4</v>
      </c>
      <c r="T51" s="33">
        <f t="shared" si="59"/>
        <v>0.76404960374224484</v>
      </c>
      <c r="U51" s="33">
        <f t="shared" si="50"/>
        <v>2.9289907309590774E-2</v>
      </c>
      <c r="V51" s="39">
        <f t="shared" si="45"/>
        <v>7.089717891721588E-4</v>
      </c>
      <c r="W51" s="32">
        <f t="shared" si="51"/>
        <v>0.73405072464348187</v>
      </c>
      <c r="X51" s="31"/>
      <c r="Y51" s="5">
        <f t="shared" si="56"/>
        <v>0</v>
      </c>
      <c r="Z51" s="5">
        <f t="shared" si="46"/>
        <v>4.6013282881208832</v>
      </c>
      <c r="AA51" s="5">
        <f t="shared" si="52"/>
        <v>0</v>
      </c>
      <c r="AB51" s="5">
        <f t="shared" si="35"/>
        <v>4.4206663385131941</v>
      </c>
      <c r="AC51" s="32"/>
      <c r="AD51" s="5">
        <f t="shared" si="57"/>
        <v>11494.18618486955</v>
      </c>
      <c r="AE51" s="5">
        <f t="shared" si="37"/>
        <v>-114.9418618486955</v>
      </c>
      <c r="AF51" s="5">
        <f t="shared" si="37"/>
        <v>-1264.3714797056382</v>
      </c>
      <c r="AG51" s="5">
        <f t="shared" si="60"/>
        <v>-17639.231589147541</v>
      </c>
      <c r="AH51" s="5">
        <f t="shared" si="61"/>
        <v>-7524.3587458323254</v>
      </c>
      <c r="AI51" s="42">
        <f t="shared" si="55"/>
        <v>0</v>
      </c>
      <c r="AJ51" s="42">
        <f t="shared" si="58"/>
        <v>1116.7552583934105</v>
      </c>
      <c r="AK51" s="42">
        <f t="shared" si="62"/>
        <v>-6407.6034874389152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15658.5720836283</v>
      </c>
      <c r="K52" s="11">
        <f t="shared" si="41"/>
        <v>156.585720836283</v>
      </c>
      <c r="L52" s="24">
        <f t="shared" si="49"/>
        <v>1722.4579136812727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(Interventions)'!$B$136:$AV$256, 7)</f>
        <v>43.328104020345485</v>
      </c>
      <c r="S52" s="46">
        <f>VLOOKUP(I52, '[1]Lapse Rates'!$A$4:$F$24, 4)</f>
        <v>7.1178370000000003E-4</v>
      </c>
      <c r="T52" s="33">
        <f t="shared" si="59"/>
        <v>0.73405072464348187</v>
      </c>
      <c r="U52" s="33">
        <f t="shared" si="50"/>
        <v>3.1805026153562767E-2</v>
      </c>
      <c r="V52" s="39">
        <f t="shared" si="45"/>
        <v>5.2248534077441872E-4</v>
      </c>
      <c r="W52" s="32">
        <f t="shared" si="51"/>
        <v>0.70172321314914465</v>
      </c>
      <c r="X52" s="31"/>
      <c r="Y52" s="5">
        <f t="shared" si="56"/>
        <v>0</v>
      </c>
      <c r="Z52" s="5">
        <f t="shared" si="46"/>
        <v>4.4206663385131941</v>
      </c>
      <c r="AA52" s="5">
        <f t="shared" si="52"/>
        <v>0</v>
      </c>
      <c r="AB52" s="5">
        <f t="shared" si="35"/>
        <v>4.2259806893159624</v>
      </c>
      <c r="AC52" s="32"/>
      <c r="AD52" s="5">
        <f t="shared" si="57"/>
        <v>10987.983515851147</v>
      </c>
      <c r="AE52" s="5">
        <f t="shared" si="37"/>
        <v>-109.87983515851148</v>
      </c>
      <c r="AF52" s="5">
        <f t="shared" si="37"/>
        <v>-1208.6887017025947</v>
      </c>
      <c r="AG52" s="5">
        <f t="shared" si="60"/>
        <v>-19153.909095433952</v>
      </c>
      <c r="AH52" s="5">
        <f t="shared" si="61"/>
        <v>-9484.4941164439115</v>
      </c>
      <c r="AI52" s="42">
        <f t="shared" si="55"/>
        <v>0</v>
      </c>
      <c r="AJ52" s="42">
        <f t="shared" si="58"/>
        <v>1067.5756384437557</v>
      </c>
      <c r="AK52" s="42">
        <f t="shared" si="62"/>
        <v>-8416.918478000156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15658.5720836283</v>
      </c>
      <c r="K53" s="11">
        <f t="shared" si="41"/>
        <v>156.585720836283</v>
      </c>
      <c r="L53" s="24">
        <f t="shared" si="49"/>
        <v>1722.4579136812727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(Interventions)'!$B$136:$AV$256, 7)</f>
        <v>48.801396925316894</v>
      </c>
      <c r="S53" s="46">
        <f>VLOOKUP(I53, '[1]Lapse Rates'!$A$4:$F$24, 4)</f>
        <v>6.4944269999999999E-4</v>
      </c>
      <c r="T53" s="33">
        <f t="shared" si="59"/>
        <v>0.70172321314914465</v>
      </c>
      <c r="U53" s="33">
        <f t="shared" si="50"/>
        <v>3.4245073056600163E-2</v>
      </c>
      <c r="V53" s="39">
        <f t="shared" si="45"/>
        <v>4.5572901820025601E-4</v>
      </c>
      <c r="W53" s="32">
        <f t="shared" si="51"/>
        <v>0.66702241107434423</v>
      </c>
      <c r="X53" s="31"/>
      <c r="Y53" s="5">
        <f t="shared" si="56"/>
        <v>0</v>
      </c>
      <c r="Z53" s="5">
        <f t="shared" si="46"/>
        <v>4.2259806893159624</v>
      </c>
      <c r="AA53" s="5">
        <f t="shared" si="52"/>
        <v>0</v>
      </c>
      <c r="AB53" s="5">
        <f t="shared" si="35"/>
        <v>4.0170023959889125</v>
      </c>
      <c r="AC53" s="32"/>
      <c r="AD53" s="5">
        <f t="shared" si="57"/>
        <v>10444.618505203167</v>
      </c>
      <c r="AE53" s="5">
        <f t="shared" si="37"/>
        <v>-104.44618505203167</v>
      </c>
      <c r="AF53" s="5">
        <f t="shared" si="37"/>
        <v>-1148.9180305577672</v>
      </c>
      <c r="AG53" s="5">
        <f t="shared" si="60"/>
        <v>-20623.37610180326</v>
      </c>
      <c r="AH53" s="5">
        <f t="shared" si="61"/>
        <v>-11432.121812209891</v>
      </c>
      <c r="AI53" s="42">
        <f t="shared" si="55"/>
        <v>0</v>
      </c>
      <c r="AJ53" s="42">
        <f t="shared" si="58"/>
        <v>1014.7854733124484</v>
      </c>
      <c r="AK53" s="42">
        <f t="shared" si="62"/>
        <v>-10417.336338897443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15658.5720836283</v>
      </c>
      <c r="K54" s="11">
        <f t="shared" si="41"/>
        <v>156.585720836283</v>
      </c>
      <c r="L54" s="24">
        <f t="shared" si="49"/>
        <v>1722.4579136812727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(Interventions)'!$B$136:$AV$256, 7)</f>
        <v>54.84200758839701</v>
      </c>
      <c r="S54" s="46">
        <f>VLOOKUP(I54, '[1]Lapse Rates'!$A$4:$F$24, 4)</f>
        <v>5.2983399999999997E-4</v>
      </c>
      <c r="T54" s="33">
        <f t="shared" si="59"/>
        <v>0.66702241107434423</v>
      </c>
      <c r="U54" s="33">
        <f t="shared" si="50"/>
        <v>3.6580848129770055E-2</v>
      </c>
      <c r="V54" s="39">
        <f t="shared" si="45"/>
        <v>3.5341115214916407E-4</v>
      </c>
      <c r="W54" s="32">
        <f t="shared" si="51"/>
        <v>0.63008815179242506</v>
      </c>
      <c r="X54" s="31"/>
      <c r="Y54" s="5">
        <f t="shared" si="56"/>
        <v>0</v>
      </c>
      <c r="Z54" s="5">
        <f t="shared" si="46"/>
        <v>4.0170023959889125</v>
      </c>
      <c r="AA54" s="5">
        <f t="shared" si="52"/>
        <v>0</v>
      </c>
      <c r="AB54" s="5">
        <f t="shared" si="35"/>
        <v>3.7945735756580032</v>
      </c>
      <c r="AC54" s="32"/>
      <c r="AD54" s="5">
        <f t="shared" si="57"/>
        <v>9866.2807438818181</v>
      </c>
      <c r="AE54" s="5">
        <f t="shared" si="37"/>
        <v>-98.662807438818177</v>
      </c>
      <c r="AF54" s="5">
        <f t="shared" si="37"/>
        <v>-1085.3003233716695</v>
      </c>
      <c r="AG54" s="5">
        <f t="shared" si="60"/>
        <v>-22030.047588343292</v>
      </c>
      <c r="AH54" s="5">
        <f t="shared" si="61"/>
        <v>-13347.729975271963</v>
      </c>
      <c r="AI54" s="42">
        <f t="shared" si="55"/>
        <v>0</v>
      </c>
      <c r="AJ54" s="42">
        <f t="shared" si="58"/>
        <v>958.59738750010479</v>
      </c>
      <c r="AK54" s="42">
        <f t="shared" si="62"/>
        <v>-12389.132587771857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15658.5720836283</v>
      </c>
      <c r="K55" s="11">
        <f t="shared" si="41"/>
        <v>156.585720836283</v>
      </c>
      <c r="L55" s="24">
        <f t="shared" si="49"/>
        <v>1722.4579136812727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(Interventions)'!$B$136:$AV$256, 7)</f>
        <v>61.660307790359809</v>
      </c>
      <c r="S55" s="46">
        <f>VLOOKUP(I55, '[1]Lapse Rates'!$A$4:$F$24, 4)</f>
        <v>4.565131E-4</v>
      </c>
      <c r="T55" s="33">
        <f t="shared" si="59"/>
        <v>0.63008815179242506</v>
      </c>
      <c r="U55" s="33">
        <f t="shared" si="50"/>
        <v>3.8851429374579881E-2</v>
      </c>
      <c r="V55" s="39">
        <f t="shared" si="45"/>
        <v>2.876434954480305E-4</v>
      </c>
      <c r="W55" s="32">
        <f t="shared" si="51"/>
        <v>0.59094907892239712</v>
      </c>
      <c r="X55" s="31"/>
      <c r="Y55" s="5">
        <f t="shared" si="56"/>
        <v>0</v>
      </c>
      <c r="Z55" s="5">
        <f t="shared" si="56"/>
        <v>3.7945735756580032</v>
      </c>
      <c r="AA55" s="5">
        <f t="shared" si="52"/>
        <v>0</v>
      </c>
      <c r="AB55" s="5">
        <f t="shared" si="35"/>
        <v>3.5588667285035629</v>
      </c>
      <c r="AC55" s="32"/>
      <c r="AD55" s="5">
        <f t="shared" si="57"/>
        <v>9253.4187500601038</v>
      </c>
      <c r="AE55" s="5">
        <f t="shared" si="37"/>
        <v>-92.53418750060105</v>
      </c>
      <c r="AF55" s="5">
        <f t="shared" si="37"/>
        <v>-1017.8849175725419</v>
      </c>
      <c r="AG55" s="5">
        <f t="shared" si="60"/>
        <v>-23397.457460823865</v>
      </c>
      <c r="AH55" s="5">
        <f t="shared" si="61"/>
        <v>-15254.457815836904</v>
      </c>
      <c r="AI55" s="42">
        <f t="shared" si="55"/>
        <v>0</v>
      </c>
      <c r="AJ55" s="42">
        <f t="shared" si="58"/>
        <v>899.05502325485929</v>
      </c>
      <c r="AK55" s="42">
        <f t="shared" si="62"/>
        <v>-14355.402792582045</v>
      </c>
    </row>
    <row r="56" spans="1:37" ht="15" x14ac:dyDescent="0.2">
      <c r="I56" s="2">
        <f t="shared" si="40"/>
        <v>19</v>
      </c>
      <c r="J56" s="11">
        <f t="shared" si="32"/>
        <v>15658.5720836283</v>
      </c>
      <c r="K56" s="11">
        <f t="shared" si="41"/>
        <v>156.585720836283</v>
      </c>
      <c r="L56" s="24">
        <f t="shared" si="49"/>
        <v>1722.4579136812727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(Interventions)'!$B$136:$AV$256, 7)</f>
        <v>69.347211260962595</v>
      </c>
      <c r="S56" s="46">
        <f>VLOOKUP(I56, '[1]Lapse Rates'!$A$4:$F$24, 4)</f>
        <v>3.5534066900000001E-2</v>
      </c>
      <c r="T56" s="33">
        <f t="shared" si="59"/>
        <v>0.59094907892239712</v>
      </c>
      <c r="U56" s="33">
        <f t="shared" si="50"/>
        <v>4.0980670620502729E-2</v>
      </c>
      <c r="V56" s="39">
        <f t="shared" si="45"/>
        <v>2.0998824104921841E-2</v>
      </c>
      <c r="W56" s="32">
        <f t="shared" si="51"/>
        <v>0.5289695841969726</v>
      </c>
      <c r="X56" s="31"/>
      <c r="Y56" s="5">
        <f t="shared" si="56"/>
        <v>0</v>
      </c>
      <c r="Z56" s="5">
        <f t="shared" si="56"/>
        <v>3.5588667285035629</v>
      </c>
      <c r="AA56" s="5">
        <f t="shared" si="52"/>
        <v>0</v>
      </c>
      <c r="AB56" s="5">
        <f t="shared" si="35"/>
        <v>3.1856082372135859</v>
      </c>
      <c r="AC56" s="32"/>
      <c r="AD56" s="5">
        <f t="shared" si="57"/>
        <v>8282.9083641951838</v>
      </c>
      <c r="AE56" s="5">
        <f t="shared" si="37"/>
        <v>-82.829083641951854</v>
      </c>
      <c r="AF56" s="5">
        <f t="shared" si="37"/>
        <v>-911.12784639676772</v>
      </c>
      <c r="AG56" s="5">
        <f t="shared" si="60"/>
        <v>-24679.748287114737</v>
      </c>
      <c r="AH56" s="5">
        <f t="shared" si="61"/>
        <v>-17390.796852958272</v>
      </c>
      <c r="AI56" s="42">
        <f t="shared" si="55"/>
        <v>0</v>
      </c>
      <c r="AJ56" s="42">
        <f t="shared" si="58"/>
        <v>804.77690224833827</v>
      </c>
      <c r="AK56" s="42">
        <f t="shared" si="62"/>
        <v>-16586.019950709935</v>
      </c>
    </row>
    <row r="57" spans="1:37" ht="15" x14ac:dyDescent="0.2">
      <c r="I57" s="2">
        <f t="shared" si="40"/>
        <v>20</v>
      </c>
      <c r="J57" s="11">
        <f t="shared" si="32"/>
        <v>15658.5720836283</v>
      </c>
      <c r="K57" s="11">
        <f t="shared" si="41"/>
        <v>156.585720836283</v>
      </c>
      <c r="L57" s="24">
        <f t="shared" si="49"/>
        <v>1722.4579136812727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(Interventions)'!$B$136:$AV$256, 7)</f>
        <v>78.044348747104252</v>
      </c>
      <c r="S57" s="46">
        <f>VLOOKUP(I57, '[1]Lapse Rates'!$A$4:$F$24, 4)</f>
        <v>0</v>
      </c>
      <c r="T57" s="33">
        <f t="shared" si="59"/>
        <v>0.5289695841969726</v>
      </c>
      <c r="U57" s="33">
        <f t="shared" si="50"/>
        <v>4.1283086705679255E-2</v>
      </c>
      <c r="V57" s="39">
        <f t="shared" si="45"/>
        <v>0</v>
      </c>
      <c r="W57" s="32">
        <f t="shared" si="51"/>
        <v>0.48768649749129334</v>
      </c>
      <c r="X57" s="31"/>
      <c r="Y57" s="5">
        <f t="shared" si="56"/>
        <v>0</v>
      </c>
      <c r="Z57" s="5">
        <f t="shared" si="56"/>
        <v>3.1856082372135859</v>
      </c>
      <c r="AA57" s="5">
        <f t="shared" si="52"/>
        <v>0</v>
      </c>
      <c r="AB57" s="5">
        <f t="shared" si="35"/>
        <v>2.936989516976841</v>
      </c>
      <c r="AC57" s="32"/>
      <c r="AD57" s="5">
        <f t="shared" si="57"/>
        <v>7636.4741751796291</v>
      </c>
      <c r="AE57" s="5">
        <f t="shared" si="37"/>
        <v>-76.364741751796288</v>
      </c>
      <c r="AF57" s="5">
        <f t="shared" si="37"/>
        <v>-840.01946699938037</v>
      </c>
      <c r="AG57" s="5">
        <f t="shared" si="60"/>
        <v>-24861.87202367451</v>
      </c>
      <c r="AH57" s="5">
        <f t="shared" si="61"/>
        <v>-18141.782057246059</v>
      </c>
      <c r="AI57" s="42">
        <f t="shared" si="55"/>
        <v>0</v>
      </c>
      <c r="AJ57" s="42">
        <f t="shared" si="58"/>
        <v>741.95924358734112</v>
      </c>
      <c r="AK57" s="42">
        <f t="shared" si="62"/>
        <v>-17399.822813658717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264900.28997747623</v>
      </c>
      <c r="AE60" s="21">
        <f t="shared" ref="AE60:AK60" si="63">SUM(AE37:AE57)</f>
        <v>-8601.1580893497739</v>
      </c>
      <c r="AF60" s="21">
        <f t="shared" si="63"/>
        <v>-27907.46060024749</v>
      </c>
      <c r="AG60" s="21">
        <f t="shared" si="63"/>
        <v>-281617.04711595346</v>
      </c>
      <c r="AH60" s="21">
        <f t="shared" si="63"/>
        <v>-53225.375828074568</v>
      </c>
      <c r="AI60" s="21">
        <f t="shared" si="63"/>
        <v>0</v>
      </c>
      <c r="AJ60" s="21">
        <f t="shared" si="63"/>
        <v>24230.987663897755</v>
      </c>
      <c r="AK60" s="21">
        <f t="shared" si="63"/>
        <v>-28994.38816417682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132719.41772549547</v>
      </c>
      <c r="AE62" s="21">
        <f t="shared" ref="AE62:AK62" si="64">AE37+NPV($D$6,AE38:AE57)</f>
        <v>-7293.1685866188991</v>
      </c>
      <c r="AF62" s="21">
        <f t="shared" si="64"/>
        <v>-13519.450902055476</v>
      </c>
      <c r="AG62" s="21">
        <f t="shared" si="64"/>
        <v>-94635.702437460204</v>
      </c>
      <c r="AH62" s="21">
        <f t="shared" si="64"/>
        <v>17271.095799360879</v>
      </c>
      <c r="AI62" s="21">
        <f t="shared" si="64"/>
        <v>0</v>
      </c>
      <c r="AJ62" s="21">
        <f t="shared" si="64"/>
        <v>11387.1711802423</v>
      </c>
      <c r="AK62" s="21">
        <f t="shared" si="64"/>
        <v>28658.266979603184</v>
      </c>
    </row>
    <row r="64" spans="1:37" x14ac:dyDescent="0.15">
      <c r="AC64" s="22" t="str">
        <f>"Present Value at "&amp;TEXT($D$7,"0.00%")&amp;":"</f>
        <v>Present Value at 5.64%:</v>
      </c>
      <c r="AD64" s="21">
        <f>AD37+NPV($D$7,AD38:AD57)</f>
        <v>170965.1182711054</v>
      </c>
      <c r="AE64" s="21">
        <f t="shared" ref="AE64:AK64" si="65">AE37+NPV($D$7,AE38:AE57)</f>
        <v>-7670.0685128439918</v>
      </c>
      <c r="AF64" s="21">
        <f t="shared" si="65"/>
        <v>-17665.386157997877</v>
      </c>
      <c r="AG64" s="21">
        <f t="shared" si="65"/>
        <v>-143636.74680044819</v>
      </c>
      <c r="AH64" s="21">
        <f t="shared" si="65"/>
        <v>1992.9167998153534</v>
      </c>
      <c r="AI64" s="21">
        <f t="shared" si="65"/>
        <v>0</v>
      </c>
      <c r="AJ64" s="21">
        <f t="shared" si="65"/>
        <v>15103.595711093609</v>
      </c>
      <c r="AK64" s="21">
        <f t="shared" si="65"/>
        <v>17096.512510908975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15403.817607282526</v>
      </c>
    </row>
    <row r="69" spans="1:39" x14ac:dyDescent="0.15">
      <c r="G69" s="49" t="s">
        <v>111</v>
      </c>
      <c r="I69" s="1">
        <v>0</v>
      </c>
      <c r="J69" s="11">
        <f>H$68</f>
        <v>15403.817607282526</v>
      </c>
      <c r="K69" s="11">
        <f>J69*$C$10</f>
        <v>6161.5270429130105</v>
      </c>
      <c r="L69" s="24">
        <f>$C$78</f>
        <v>2156.5607869670512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15403.817607282526</v>
      </c>
      <c r="AE69" s="5">
        <f>-$W69*K69</f>
        <v>-6161.5270429130105</v>
      </c>
      <c r="AF69" s="5">
        <f>-$W69*L69</f>
        <v>-2156.5607869670512</v>
      </c>
      <c r="AG69" s="5"/>
      <c r="AH69" s="5">
        <f>SUM(AD69:AG69)</f>
        <v>7085.7297774024646</v>
      </c>
      <c r="AI69" s="42">
        <f>Y69-AA69</f>
        <v>0</v>
      </c>
      <c r="AJ69" s="42"/>
      <c r="AK69" s="42">
        <f>SUM(AH69:AJ69)</f>
        <v>7085.7297774024646</v>
      </c>
      <c r="AL69" s="6" t="s">
        <v>39</v>
      </c>
      <c r="AM69" s="36">
        <f>AK96</f>
        <v>16860.668431547372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15403.817607282526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(Interventions)'!$B$136:$AV$256, 10)</f>
        <v>9.2046873282484754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9.2046873282484749E-3</v>
      </c>
      <c r="V70" s="39">
        <f>MIN(S70*T70,T70-U70)</f>
        <v>2.6703721500000001E-3</v>
      </c>
      <c r="W70" s="32">
        <f>T70-SUM(U70:V70)</f>
        <v>0.98812494052175148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5.9507749480547387</v>
      </c>
      <c r="AC70" s="32"/>
      <c r="AD70" s="5">
        <f t="shared" ref="AD70:AD72" si="74">$W70*J70</f>
        <v>15220.896357003954</v>
      </c>
      <c r="AE70" s="5">
        <f t="shared" ref="AE70:AF89" si="75">-$W70*K70</f>
        <v>0</v>
      </c>
      <c r="AF70" s="5">
        <f t="shared" si="75"/>
        <v>0</v>
      </c>
      <c r="AG70" s="5">
        <f>-U70*M70</f>
        <v>-5543.3296450037506</v>
      </c>
      <c r="AH70" s="5">
        <f t="shared" ref="AH70:AH78" si="76">SUM(AD70:AG70)</f>
        <v>9677.5667120002036</v>
      </c>
      <c r="AI70" s="42">
        <f>-M70*$W69*(N70-N69)/1000</f>
        <v>0</v>
      </c>
      <c r="AJ70" s="42">
        <f>$D$6*SUM(Y70:Z70,AD70:AE70)</f>
        <v>1493.760719271088</v>
      </c>
      <c r="AK70" s="42">
        <f t="shared" ref="AK70" si="77">SUM(AH70:AJ70)</f>
        <v>11171.327431271291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15403.817607282526</v>
      </c>
      <c r="K71" s="11">
        <f t="shared" ref="K71:K89" si="79">J71*$C$11</f>
        <v>154.03817607282528</v>
      </c>
      <c r="L71" s="24">
        <f>$C$79</f>
        <v>1694.4462587485752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(Interventions)'!$B$136:$AV$256, 10)</f>
        <v>10.145706905029895</v>
      </c>
      <c r="S71" s="46">
        <f>VLOOKUP(I71, '[1]Lapse Rates'!$A$4:$F$24, 4)</f>
        <v>2.4152155999999998E-3</v>
      </c>
      <c r="T71" s="33">
        <f t="shared" ref="T71:T73" si="80">W70</f>
        <v>0.98812494052175148</v>
      </c>
      <c r="U71" s="33">
        <f>T71*R71/1000</f>
        <v>1.0025226032083789E-2</v>
      </c>
      <c r="V71" s="39">
        <f t="shared" ref="V71:V89" si="81">MIN(S71*T71,T71-U71)</f>
        <v>2.3865347710972061E-3</v>
      </c>
      <c r="W71" s="32">
        <f>T71-SUM(U71:V71)</f>
        <v>0.97571317971857052</v>
      </c>
      <c r="X71" s="32"/>
      <c r="Y71" s="5">
        <f t="shared" ref="Y71:Z86" si="82">AA70</f>
        <v>0</v>
      </c>
      <c r="Z71" s="5">
        <f t="shared" si="82"/>
        <v>5.9507749480547387</v>
      </c>
      <c r="AA71" s="5">
        <f>O71*W71</f>
        <v>0</v>
      </c>
      <c r="AB71" s="5">
        <f t="shared" si="73"/>
        <v>5.8760277250873498</v>
      </c>
      <c r="AC71" s="32"/>
      <c r="AD71" s="5">
        <f t="shared" si="74"/>
        <v>15029.707857406536</v>
      </c>
      <c r="AE71" s="5">
        <f t="shared" si="75"/>
        <v>-150.29707857406538</v>
      </c>
      <c r="AF71" s="5">
        <f t="shared" si="75"/>
        <v>-1653.293546985808</v>
      </c>
      <c r="AG71" s="5">
        <f t="shared" ref="AG71:AG74" si="83">-U71*M71</f>
        <v>-6037.4818480757876</v>
      </c>
      <c r="AH71" s="5">
        <f t="shared" si="76"/>
        <v>7188.6353837708757</v>
      </c>
      <c r="AI71" s="42">
        <f>-M71*($W70*N71-$W69*N70)/1000</f>
        <v>0</v>
      </c>
      <c r="AJ71" s="42">
        <f t="shared" ref="AJ71:AJ72" si="84">$D$6*SUM(Y71:Z71,AD71:AE71)</f>
        <v>1460.2539684258697</v>
      </c>
      <c r="AK71" s="42">
        <f>SUM(AH71:AJ71)</f>
        <v>8648.8893521967457</v>
      </c>
      <c r="AL71" s="48" t="s">
        <v>59</v>
      </c>
      <c r="AM71" s="54">
        <f>AK96/AD96</f>
        <v>0.10000000442477223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15403.817607282526</v>
      </c>
      <c r="K72" s="11">
        <f t="shared" si="79"/>
        <v>154.03817607282528</v>
      </c>
      <c r="L72" s="24">
        <f t="shared" ref="L72:L89" si="85">$C$79</f>
        <v>1694.4462587485752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(Interventions)'!$B$136:$AV$256, 10)</f>
        <v>11.15516869944083</v>
      </c>
      <c r="S72" s="46">
        <f>VLOOKUP(I72, '[1]Lapse Rates'!$A$4:$F$24, 4)</f>
        <v>2.3963082999999999E-3</v>
      </c>
      <c r="T72" s="33">
        <f t="shared" si="80"/>
        <v>0.97571317971857052</v>
      </c>
      <c r="U72" s="33">
        <f t="shared" ref="U72:U89" si="86">T72*R72/1000</f>
        <v>1.0884245122028484E-2</v>
      </c>
      <c r="V72" s="39">
        <f t="shared" si="81"/>
        <v>2.338109590979002E-3</v>
      </c>
      <c r="W72" s="32">
        <f t="shared" ref="W72:W89" si="87">T72-SUM(U72:V72)</f>
        <v>0.96249082500556304</v>
      </c>
      <c r="X72" s="32"/>
      <c r="Y72" s="5">
        <f t="shared" si="82"/>
        <v>0</v>
      </c>
      <c r="Z72" s="5">
        <f t="shared" si="82"/>
        <v>5.8760277250873498</v>
      </c>
      <c r="AA72" s="5">
        <f t="shared" ref="AA72:AA89" si="88">O72*W72</f>
        <v>0</v>
      </c>
      <c r="AB72" s="5">
        <f t="shared" si="73"/>
        <v>5.7963988705227525</v>
      </c>
      <c r="AC72" s="32"/>
      <c r="AD72" s="5">
        <f t="shared" si="74"/>
        <v>14826.033117068577</v>
      </c>
      <c r="AE72" s="5">
        <f t="shared" si="75"/>
        <v>-148.26033117068579</v>
      </c>
      <c r="AF72" s="5">
        <f>-$W72*L72</f>
        <v>-1630.888977510506</v>
      </c>
      <c r="AG72" s="5">
        <f t="shared" si="83"/>
        <v>-6554.8080555940915</v>
      </c>
      <c r="AH72" s="5">
        <f t="shared" si="76"/>
        <v>6492.0757527932938</v>
      </c>
      <c r="AI72" s="42">
        <f>-M72*($W71*N72-$W70*N71)/1000</f>
        <v>0</v>
      </c>
      <c r="AJ72" s="42">
        <f t="shared" si="84"/>
        <v>1440.4659486164142</v>
      </c>
      <c r="AK72" s="42">
        <f t="shared" ref="AK72:AK79" si="89">SUM(AH72:AJ72)</f>
        <v>7932.5417014097075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15403.817607282526</v>
      </c>
      <c r="K73" s="11">
        <f t="shared" si="79"/>
        <v>154.03817607282528</v>
      </c>
      <c r="L73" s="24">
        <f t="shared" si="85"/>
        <v>1694.4462587485752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(Interventions)'!$B$136:$AV$256, 10)</f>
        <v>12.233917236450088</v>
      </c>
      <c r="S73" s="46">
        <f>VLOOKUP(I73, '[1]Lapse Rates'!$A$4:$F$24, 4)</f>
        <v>2.1941491999999999E-3</v>
      </c>
      <c r="T73" s="33">
        <f t="shared" si="80"/>
        <v>0.96249082500556304</v>
      </c>
      <c r="U73" s="33">
        <f t="shared" si="86"/>
        <v>1.1775033093960623E-2</v>
      </c>
      <c r="V73" s="39">
        <f t="shared" si="81"/>
        <v>2.1118484736932959E-3</v>
      </c>
      <c r="W73" s="32">
        <f t="shared" si="87"/>
        <v>0.9486039434379091</v>
      </c>
      <c r="X73" s="32"/>
      <c r="Y73" s="5">
        <f>AA72</f>
        <v>0</v>
      </c>
      <c r="Z73" s="5">
        <f t="shared" si="82"/>
        <v>5.7963988705227525</v>
      </c>
      <c r="AA73" s="5">
        <f t="shared" si="88"/>
        <v>0</v>
      </c>
      <c r="AB73" s="5">
        <f t="shared" si="73"/>
        <v>5.7127680425266858</v>
      </c>
      <c r="AC73" s="32"/>
      <c r="AD73" s="5">
        <f>$W73*J73</f>
        <v>14612.122126266502</v>
      </c>
      <c r="AE73" s="5">
        <f t="shared" si="75"/>
        <v>-146.12122126266505</v>
      </c>
      <c r="AF73" s="5">
        <f t="shared" si="75"/>
        <v>-1607.3584029925103</v>
      </c>
      <c r="AG73" s="5">
        <f t="shared" si="83"/>
        <v>-7091.2664051428119</v>
      </c>
      <c r="AH73" s="5">
        <f t="shared" si="76"/>
        <v>5767.3760968685156</v>
      </c>
      <c r="AI73" s="42">
        <f t="shared" ref="AI73:AI89" si="91">-M73*($W72*N73-$W71*N72)/1000</f>
        <v>0</v>
      </c>
      <c r="AJ73" s="42">
        <f>$D$6*SUM(Y73:Z73,AD73:AE73)</f>
        <v>1419.6833155100749</v>
      </c>
      <c r="AK73" s="42">
        <f t="shared" si="89"/>
        <v>7187.0594123785904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15403.817607282526</v>
      </c>
      <c r="K74" s="11">
        <f t="shared" si="79"/>
        <v>154.03817607282528</v>
      </c>
      <c r="L74" s="24">
        <f t="shared" si="85"/>
        <v>1694.4462587485752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(Interventions)'!$B$136:$AV$256, 10)</f>
        <v>13.451019084209767</v>
      </c>
      <c r="S74" s="46">
        <f>VLOOKUP(I74, '[1]Lapse Rates'!$A$4:$F$24, 4)</f>
        <v>1.9313649E-3</v>
      </c>
      <c r="T74" s="33">
        <f>W73</f>
        <v>0.9486039434379091</v>
      </c>
      <c r="U74" s="33">
        <f t="shared" si="86"/>
        <v>1.2759689746539956E-2</v>
      </c>
      <c r="V74" s="39">
        <f t="shared" si="81"/>
        <v>1.8321003603575629E-3</v>
      </c>
      <c r="W74" s="32">
        <f t="shared" si="87"/>
        <v>0.93401215333101162</v>
      </c>
      <c r="X74" s="32"/>
      <c r="Y74" s="5">
        <f t="shared" ref="Y74:Z89" si="92">AA73</f>
        <v>0</v>
      </c>
      <c r="Z74" s="5">
        <f t="shared" si="82"/>
        <v>5.7127680425266858</v>
      </c>
      <c r="AA74" s="5">
        <f t="shared" si="88"/>
        <v>0</v>
      </c>
      <c r="AB74" s="5">
        <f t="shared" si="73"/>
        <v>5.6248920508838181</v>
      </c>
      <c r="AC74" s="32"/>
      <c r="AD74" s="5">
        <f t="shared" ref="AD74:AD88" si="93">$W74*J74</f>
        <v>14387.352852896103</v>
      </c>
      <c r="AE74" s="5">
        <f t="shared" si="75"/>
        <v>-143.87352852896106</v>
      </c>
      <c r="AF74" s="5">
        <f t="shared" si="75"/>
        <v>-1582.6333988374333</v>
      </c>
      <c r="AG74" s="5">
        <f t="shared" si="83"/>
        <v>-7684.2551963690112</v>
      </c>
      <c r="AH74" s="5">
        <f t="shared" si="76"/>
        <v>4976.5907291606982</v>
      </c>
      <c r="AI74" s="42">
        <f t="shared" si="91"/>
        <v>0</v>
      </c>
      <c r="AJ74" s="42">
        <f t="shared" ref="AJ74:AJ89" si="94">$D$6*SUM(Y74:Z74,AD74:AE74)</f>
        <v>1397.8457442653887</v>
      </c>
      <c r="AK74" s="42">
        <f t="shared" si="89"/>
        <v>6374.4364734260871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15403.817607282526</v>
      </c>
      <c r="K75" s="11">
        <f t="shared" si="79"/>
        <v>154.03817607282528</v>
      </c>
      <c r="L75" s="24">
        <f t="shared" si="85"/>
        <v>1694.4462587485752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(Interventions)'!$B$136:$AV$256, 10)</f>
        <v>14.984213864300173</v>
      </c>
      <c r="S75" s="46">
        <f>VLOOKUP(I75, '[1]Lapse Rates'!$A$4:$F$24, 4)</f>
        <v>1.9726812000000001E-3</v>
      </c>
      <c r="T75" s="33">
        <f t="shared" ref="T75:T89" si="95">W74</f>
        <v>0.93401215333101162</v>
      </c>
      <c r="U75" s="33">
        <f t="shared" si="86"/>
        <v>1.3995437857367402E-2</v>
      </c>
      <c r="V75" s="39">
        <f t="shared" si="81"/>
        <v>1.8425082154476041E-3</v>
      </c>
      <c r="W75" s="32">
        <f t="shared" si="87"/>
        <v>0.91817420725819665</v>
      </c>
      <c r="X75" s="32"/>
      <c r="Y75" s="5">
        <f t="shared" si="92"/>
        <v>0</v>
      </c>
      <c r="Z75" s="5">
        <f t="shared" si="82"/>
        <v>5.6248920508838181</v>
      </c>
      <c r="AA75" s="5">
        <f t="shared" si="88"/>
        <v>0</v>
      </c>
      <c r="AB75" s="5">
        <f t="shared" si="73"/>
        <v>5.5295113466289649</v>
      </c>
      <c r="AC75" s="32"/>
      <c r="AD75" s="5">
        <f t="shared" si="93"/>
        <v>14143.388020316484</v>
      </c>
      <c r="AE75" s="5">
        <f t="shared" si="75"/>
        <v>-141.43388020316488</v>
      </c>
      <c r="AF75" s="5">
        <f t="shared" si="75"/>
        <v>-1555.7968503680902</v>
      </c>
      <c r="AG75" s="5">
        <f>-U75*M75</f>
        <v>-8428.4585454045136</v>
      </c>
      <c r="AH75" s="5">
        <f t="shared" si="76"/>
        <v>4017.6987443407161</v>
      </c>
      <c r="AI75" s="42">
        <f t="shared" si="91"/>
        <v>0</v>
      </c>
      <c r="AJ75" s="42">
        <f t="shared" si="94"/>
        <v>1374.1435030553084</v>
      </c>
      <c r="AK75" s="42">
        <f t="shared" si="89"/>
        <v>5391.8422473960245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15403.817607282526</v>
      </c>
      <c r="K76" s="11">
        <f t="shared" si="79"/>
        <v>154.03817607282528</v>
      </c>
      <c r="L76" s="24">
        <f t="shared" si="85"/>
        <v>1694.4462587485752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(Interventions)'!$B$136:$AV$256, 10)</f>
        <v>16.579527699774619</v>
      </c>
      <c r="S76" s="46">
        <f>VLOOKUP(I76, '[1]Lapse Rates'!$A$4:$F$24, 4)</f>
        <v>1.7228968999999999E-3</v>
      </c>
      <c r="T76" s="33">
        <f t="shared" si="95"/>
        <v>0.91817420725819665</v>
      </c>
      <c r="U76" s="33">
        <f t="shared" si="86"/>
        <v>1.5222894702455874E-2</v>
      </c>
      <c r="V76" s="39">
        <f t="shared" si="81"/>
        <v>1.5819194953451043E-3</v>
      </c>
      <c r="W76" s="32">
        <f t="shared" si="87"/>
        <v>0.90136939306039565</v>
      </c>
      <c r="X76" s="32"/>
      <c r="Y76" s="5">
        <f t="shared" si="92"/>
        <v>0</v>
      </c>
      <c r="Z76" s="5">
        <f t="shared" si="82"/>
        <v>5.5295113466289649</v>
      </c>
      <c r="AA76" s="5">
        <f t="shared" si="88"/>
        <v>0</v>
      </c>
      <c r="AB76" s="5">
        <f t="shared" si="73"/>
        <v>5.4283078821336899</v>
      </c>
      <c r="AC76" s="32"/>
      <c r="AD76" s="5">
        <f t="shared" si="93"/>
        <v>13884.529727489287</v>
      </c>
      <c r="AE76" s="5">
        <f t="shared" si="75"/>
        <v>-138.84529727489289</v>
      </c>
      <c r="AF76" s="5">
        <f t="shared" si="75"/>
        <v>-1527.3219958216614</v>
      </c>
      <c r="AG76" s="5">
        <f t="shared" ref="AG76:AG89" si="96">-U76*M76</f>
        <v>-9167.6686537652986</v>
      </c>
      <c r="AH76" s="5">
        <f t="shared" si="76"/>
        <v>3050.6937806274345</v>
      </c>
      <c r="AI76" s="42">
        <f t="shared" si="91"/>
        <v>0</v>
      </c>
      <c r="AJ76" s="42">
        <f t="shared" si="94"/>
        <v>1348.9940876671365</v>
      </c>
      <c r="AK76" s="42">
        <f t="shared" si="89"/>
        <v>4399.6878682945708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15403.817607282526</v>
      </c>
      <c r="K77" s="11">
        <f t="shared" si="79"/>
        <v>154.03817607282528</v>
      </c>
      <c r="L77" s="24">
        <f t="shared" si="85"/>
        <v>1694.4462587485752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(Interventions)'!$B$136:$AV$256, 10)</f>
        <v>18.422789368888232</v>
      </c>
      <c r="S77" s="46">
        <f>VLOOKUP(I77, '[1]Lapse Rates'!$A$4:$F$24, 4)</f>
        <v>1.5750323E-3</v>
      </c>
      <c r="T77" s="33">
        <f t="shared" si="95"/>
        <v>0.90136939306039565</v>
      </c>
      <c r="U77" s="33">
        <f t="shared" si="86"/>
        <v>1.6605738471914298E-2</v>
      </c>
      <c r="V77" s="39">
        <f t="shared" si="81"/>
        <v>1.419685908301519E-3</v>
      </c>
      <c r="W77" s="32">
        <f t="shared" si="87"/>
        <v>0.88334396868017984</v>
      </c>
      <c r="X77" s="32"/>
      <c r="Y77" s="5">
        <f t="shared" si="92"/>
        <v>0</v>
      </c>
      <c r="Z77" s="5">
        <f t="shared" si="82"/>
        <v>5.4283078821336899</v>
      </c>
      <c r="AA77" s="5">
        <f t="shared" si="88"/>
        <v>0</v>
      </c>
      <c r="AB77" s="5">
        <f t="shared" si="73"/>
        <v>5.3197535491429599</v>
      </c>
      <c r="AC77" s="32"/>
      <c r="AD77" s="5">
        <f t="shared" si="93"/>
        <v>13606.869378042578</v>
      </c>
      <c r="AE77" s="5">
        <f t="shared" si="75"/>
        <v>-136.0686937804258</v>
      </c>
      <c r="AF77" s="5">
        <f t="shared" si="75"/>
        <v>-1496.7788829182493</v>
      </c>
      <c r="AG77" s="5">
        <f t="shared" si="96"/>
        <v>-10000.457274202476</v>
      </c>
      <c r="AH77" s="5">
        <f t="shared" si="76"/>
        <v>1973.5645271414269</v>
      </c>
      <c r="AI77" s="42">
        <f t="shared" si="91"/>
        <v>0</v>
      </c>
      <c r="AJ77" s="42">
        <f t="shared" si="94"/>
        <v>1322.0180641293546</v>
      </c>
      <c r="AK77" s="42">
        <f t="shared" si="89"/>
        <v>3295.5825912707814</v>
      </c>
    </row>
    <row r="78" spans="1:39" ht="15" x14ac:dyDescent="0.2">
      <c r="A78" s="12"/>
      <c r="B78" s="13">
        <v>1</v>
      </c>
      <c r="C78" s="10">
        <f>$H$68*0.14+$B$81</f>
        <v>2156.5607869670512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15403.817607282526</v>
      </c>
      <c r="K78" s="11">
        <f t="shared" si="79"/>
        <v>154.03817607282528</v>
      </c>
      <c r="L78" s="24">
        <f t="shared" si="85"/>
        <v>1694.4462587485752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(Interventions)'!$B$136:$AV$256, 10)</f>
        <v>20.553737125496124</v>
      </c>
      <c r="S78" s="46">
        <f>VLOOKUP(I78, '[1]Lapse Rates'!$A$4:$F$24, 4)</f>
        <v>1.4424080000000001E-3</v>
      </c>
      <c r="T78" s="33">
        <f t="shared" si="95"/>
        <v>0.88334396868017984</v>
      </c>
      <c r="U78" s="33">
        <f t="shared" si="86"/>
        <v>1.8156019723644896E-2</v>
      </c>
      <c r="V78" s="39">
        <f t="shared" si="81"/>
        <v>1.274142407176041E-3</v>
      </c>
      <c r="W78" s="32">
        <f t="shared" si="87"/>
        <v>0.8639138065493589</v>
      </c>
      <c r="X78" s="32"/>
      <c r="Y78" s="5">
        <f t="shared" si="92"/>
        <v>0</v>
      </c>
      <c r="Z78" s="5">
        <f t="shared" si="82"/>
        <v>5.3197535491429599</v>
      </c>
      <c r="AA78" s="5">
        <f t="shared" si="88"/>
        <v>0</v>
      </c>
      <c r="AB78" s="5">
        <f t="shared" si="73"/>
        <v>5.2027394780441387</v>
      </c>
      <c r="AC78" s="32"/>
      <c r="AD78" s="5">
        <f t="shared" si="93"/>
        <v>13307.570704499485</v>
      </c>
      <c r="AE78" s="5">
        <f t="shared" si="75"/>
        <v>-133.07570704499486</v>
      </c>
      <c r="AF78" s="5">
        <f t="shared" si="75"/>
        <v>-1463.8555173888017</v>
      </c>
      <c r="AG78" s="5">
        <f t="shared" si="96"/>
        <v>-10934.081602150942</v>
      </c>
      <c r="AH78" s="5">
        <f t="shared" si="76"/>
        <v>776.55787791474722</v>
      </c>
      <c r="AI78" s="42">
        <f t="shared" si="91"/>
        <v>0</v>
      </c>
      <c r="AJ78" s="42">
        <f t="shared" si="94"/>
        <v>1292.9398270734566</v>
      </c>
      <c r="AK78" s="42">
        <f t="shared" si="89"/>
        <v>2069.4977049882036</v>
      </c>
    </row>
    <row r="79" spans="1:39" ht="15" x14ac:dyDescent="0.2">
      <c r="A79" s="12"/>
      <c r="B79" s="70" t="s">
        <v>49</v>
      </c>
      <c r="C79" s="10">
        <f>$H$68*0.11+$B$81</f>
        <v>1694.4462587485752</v>
      </c>
      <c r="D79" s="1"/>
      <c r="E79" s="1"/>
      <c r="F79" s="1"/>
      <c r="I79" s="2">
        <f t="shared" si="78"/>
        <v>10</v>
      </c>
      <c r="J79" s="11">
        <f t="shared" si="68"/>
        <v>15403.817607282526</v>
      </c>
      <c r="K79" s="11">
        <f t="shared" si="79"/>
        <v>154.03817607282528</v>
      </c>
      <c r="L79" s="24">
        <f t="shared" si="85"/>
        <v>1694.4462587485752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(Interventions)'!$B$136:$AV$256, 10)</f>
        <v>23.095171100913134</v>
      </c>
      <c r="S79" s="46">
        <f>VLOOKUP(I79, '[1]Lapse Rates'!$A$4:$F$24, 4)</f>
        <v>1.4007732E-3</v>
      </c>
      <c r="T79" s="33">
        <f t="shared" si="95"/>
        <v>0.8639138065493589</v>
      </c>
      <c r="U79" s="33">
        <f t="shared" si="86"/>
        <v>1.9952237178698613E-2</v>
      </c>
      <c r="V79" s="39">
        <f t="shared" si="81"/>
        <v>1.2101473073243263E-3</v>
      </c>
      <c r="W79" s="32">
        <f t="shared" si="87"/>
        <v>0.84275142206333598</v>
      </c>
      <c r="X79" s="32"/>
      <c r="Y79" s="5">
        <f t="shared" si="92"/>
        <v>0</v>
      </c>
      <c r="Z79" s="5">
        <f t="shared" si="82"/>
        <v>5.2027394780441387</v>
      </c>
      <c r="AA79" s="5">
        <f t="shared" si="88"/>
        <v>0</v>
      </c>
      <c r="AB79" s="5">
        <f t="shared" si="73"/>
        <v>5.0752934615778074</v>
      </c>
      <c r="AC79" s="32"/>
      <c r="AD79" s="5">
        <f t="shared" si="93"/>
        <v>12981.589193741602</v>
      </c>
      <c r="AE79" s="5">
        <f t="shared" si="75"/>
        <v>-129.81589193741604</v>
      </c>
      <c r="AF79" s="5">
        <f t="shared" si="75"/>
        <v>-1427.9969941702611</v>
      </c>
      <c r="AG79" s="5">
        <f t="shared" si="96"/>
        <v>-12015.815843890487</v>
      </c>
      <c r="AH79" s="5">
        <f>SUM(AD79:AG79)</f>
        <v>-592.03953625656141</v>
      </c>
      <c r="AI79" s="42">
        <f t="shared" si="91"/>
        <v>0</v>
      </c>
      <c r="AJ79" s="42">
        <f t="shared" si="94"/>
        <v>1261.2693496497868</v>
      </c>
      <c r="AK79" s="42">
        <f t="shared" si="89"/>
        <v>669.22981339322541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15403.817607282526</v>
      </c>
      <c r="K80" s="11">
        <f t="shared" si="79"/>
        <v>154.03817607282528</v>
      </c>
      <c r="L80" s="24">
        <f t="shared" si="85"/>
        <v>1694.4462587485752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(Interventions)'!$B$136:$AV$256, 10)</f>
        <v>26.033682499211416</v>
      </c>
      <c r="S80" s="46">
        <f>VLOOKUP(I80, '[1]Lapse Rates'!$A$4:$F$24, 4)</f>
        <v>1.2298243999999999E-3</v>
      </c>
      <c r="T80" s="33">
        <f t="shared" si="95"/>
        <v>0.84275142206333598</v>
      </c>
      <c r="U80" s="33">
        <f t="shared" si="86"/>
        <v>2.1939922947755805E-2</v>
      </c>
      <c r="V80" s="39">
        <f t="shared" si="81"/>
        <v>1.0364362619881889E-3</v>
      </c>
      <c r="W80" s="32">
        <f t="shared" si="87"/>
        <v>0.81977506285359203</v>
      </c>
      <c r="X80" s="31"/>
      <c r="Y80" s="5">
        <f t="shared" si="92"/>
        <v>0</v>
      </c>
      <c r="Z80" s="5">
        <f t="shared" si="82"/>
        <v>5.0752934615778074</v>
      </c>
      <c r="AA80" s="5">
        <f t="shared" si="88"/>
        <v>0</v>
      </c>
      <c r="AB80" s="5">
        <f t="shared" si="73"/>
        <v>4.9369231632725583</v>
      </c>
      <c r="AC80" s="32"/>
      <c r="AD80" s="5">
        <f t="shared" si="93"/>
        <v>12627.6655471953</v>
      </c>
      <c r="AE80" s="5">
        <f t="shared" si="75"/>
        <v>-126.27665547195302</v>
      </c>
      <c r="AF80" s="5">
        <f t="shared" si="75"/>
        <v>-1389.0647882676471</v>
      </c>
      <c r="AG80" s="5">
        <f t="shared" si="96"/>
        <v>-13212.857856904031</v>
      </c>
      <c r="AH80" s="5">
        <f t="shared" ref="AH80:AH89" si="97">SUM(AD80:AG80)</f>
        <v>-2100.5337534483315</v>
      </c>
      <c r="AI80" s="42">
        <f t="shared" si="91"/>
        <v>0</v>
      </c>
      <c r="AJ80" s="42">
        <f t="shared" si="94"/>
        <v>1226.8841365666412</v>
      </c>
      <c r="AK80" s="42">
        <f t="shared" ref="AK80:AK89" si="98">SUM(AH80:AJ80)</f>
        <v>-873.64961688169024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15403.817607282526</v>
      </c>
      <c r="K81" s="11">
        <f t="shared" si="79"/>
        <v>154.03817607282528</v>
      </c>
      <c r="L81" s="24">
        <f t="shared" si="85"/>
        <v>1694.4462587485752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(Interventions)'!$B$136:$AV$256, 10)</f>
        <v>29.418312103331825</v>
      </c>
      <c r="S81" s="46">
        <f>VLOOKUP(I81, '[1]Lapse Rates'!$A$4:$F$24, 4)</f>
        <v>1.0984558E-3</v>
      </c>
      <c r="T81" s="33">
        <f t="shared" si="95"/>
        <v>0.81977506285359203</v>
      </c>
      <c r="U81" s="33">
        <f t="shared" si="86"/>
        <v>2.4116398653555436E-2</v>
      </c>
      <c r="V81" s="39">
        <f t="shared" si="81"/>
        <v>9.0048667248689271E-4</v>
      </c>
      <c r="W81" s="32">
        <f t="shared" si="87"/>
        <v>0.79475817752754974</v>
      </c>
      <c r="X81" s="31"/>
      <c r="Y81" s="5">
        <f t="shared" si="92"/>
        <v>0</v>
      </c>
      <c r="Z81" s="5">
        <f t="shared" si="82"/>
        <v>4.9369231632725583</v>
      </c>
      <c r="AA81" s="5">
        <f t="shared" si="88"/>
        <v>0</v>
      </c>
      <c r="AB81" s="5">
        <f t="shared" si="73"/>
        <v>4.7862642249423875</v>
      </c>
      <c r="AC81" s="32"/>
      <c r="AD81" s="5">
        <f t="shared" si="93"/>
        <v>12242.310008530643</v>
      </c>
      <c r="AE81" s="5">
        <f t="shared" si="75"/>
        <v>-122.42310008530644</v>
      </c>
      <c r="AF81" s="5">
        <f t="shared" si="75"/>
        <v>-1346.6750205213928</v>
      </c>
      <c r="AG81" s="5">
        <f t="shared" si="96"/>
        <v>-14523.594644732037</v>
      </c>
      <c r="AH81" s="5">
        <f t="shared" si="97"/>
        <v>-3750.3827568080924</v>
      </c>
      <c r="AI81" s="42">
        <f t="shared" si="91"/>
        <v>0</v>
      </c>
      <c r="AJ81" s="42">
        <f t="shared" si="94"/>
        <v>1189.4452178808044</v>
      </c>
      <c r="AK81" s="42">
        <f t="shared" si="98"/>
        <v>-2560.9375389272882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15403.817607282526</v>
      </c>
      <c r="K82" s="11">
        <f t="shared" si="79"/>
        <v>154.03817607282528</v>
      </c>
      <c r="L82" s="24">
        <f t="shared" si="85"/>
        <v>1694.4462587485752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(Interventions)'!$B$136:$AV$256, 10)</f>
        <v>33.33892874550353</v>
      </c>
      <c r="S82" s="46">
        <f>VLOOKUP(I82, '[1]Lapse Rates'!$A$4:$F$24, 4)</f>
        <v>9.9047419999999994E-4</v>
      </c>
      <c r="T82" s="33">
        <f t="shared" si="95"/>
        <v>0.79475817752754974</v>
      </c>
      <c r="U82" s="33">
        <f t="shared" si="86"/>
        <v>2.6496386250497224E-2</v>
      </c>
      <c r="V82" s="39">
        <f t="shared" si="81"/>
        <v>7.8718747008005773E-4</v>
      </c>
      <c r="W82" s="32">
        <f t="shared" si="87"/>
        <v>0.76747460380697241</v>
      </c>
      <c r="X82" s="31"/>
      <c r="Y82" s="5">
        <f t="shared" si="92"/>
        <v>0</v>
      </c>
      <c r="Z82" s="5">
        <f t="shared" si="82"/>
        <v>4.7862642249423875</v>
      </c>
      <c r="AA82" s="5">
        <f t="shared" si="88"/>
        <v>0</v>
      </c>
      <c r="AB82" s="5">
        <f t="shared" si="73"/>
        <v>4.6219546317606914</v>
      </c>
      <c r="AC82" s="32"/>
      <c r="AD82" s="5">
        <f t="shared" si="93"/>
        <v>11822.038815264023</v>
      </c>
      <c r="AE82" s="5">
        <f t="shared" si="75"/>
        <v>-118.22038815264024</v>
      </c>
      <c r="AF82" s="5">
        <f t="shared" si="75"/>
        <v>-1300.4444711052695</v>
      </c>
      <c r="AG82" s="5">
        <f t="shared" si="96"/>
        <v>-15956.892195250693</v>
      </c>
      <c r="AH82" s="5">
        <f t="shared" si="97"/>
        <v>-5553.5182392445804</v>
      </c>
      <c r="AI82" s="42">
        <f t="shared" si="91"/>
        <v>0</v>
      </c>
      <c r="AJ82" s="42">
        <f t="shared" si="94"/>
        <v>1148.6141202200936</v>
      </c>
      <c r="AK82" s="42">
        <f t="shared" si="98"/>
        <v>-4404.904119024487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15403.817607282526</v>
      </c>
      <c r="K83" s="11">
        <f t="shared" si="79"/>
        <v>154.03817607282528</v>
      </c>
      <c r="L83" s="24">
        <f t="shared" si="85"/>
        <v>1694.4462587485752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(Interventions)'!$B$136:$AV$256, 10)</f>
        <v>37.739203888139897</v>
      </c>
      <c r="S83" s="46">
        <f>VLOOKUP(I83, '[1]Lapse Rates'!$A$4:$F$24, 4)</f>
        <v>9.2791330000000004E-4</v>
      </c>
      <c r="T83" s="33">
        <f t="shared" si="95"/>
        <v>0.76747460380697241</v>
      </c>
      <c r="U83" s="33">
        <f t="shared" si="86"/>
        <v>2.896388055204072E-2</v>
      </c>
      <c r="V83" s="39">
        <f t="shared" si="81"/>
        <v>7.1214989228472031E-4</v>
      </c>
      <c r="W83" s="32">
        <f t="shared" si="87"/>
        <v>0.73779857336264698</v>
      </c>
      <c r="X83" s="31"/>
      <c r="Y83" s="5">
        <f t="shared" si="92"/>
        <v>0</v>
      </c>
      <c r="Z83" s="5">
        <f t="shared" si="82"/>
        <v>4.6219546317606914</v>
      </c>
      <c r="AA83" s="5">
        <f t="shared" si="88"/>
        <v>0</v>
      </c>
      <c r="AB83" s="5">
        <f t="shared" si="73"/>
        <v>4.4432369703761356</v>
      </c>
      <c r="AC83" s="32"/>
      <c r="AD83" s="5">
        <f t="shared" si="93"/>
        <v>11364.914654991469</v>
      </c>
      <c r="AE83" s="5">
        <f t="shared" si="75"/>
        <v>-113.64914654991472</v>
      </c>
      <c r="AF83" s="5">
        <f t="shared" si="75"/>
        <v>-1250.1600323443733</v>
      </c>
      <c r="AG83" s="5">
        <f t="shared" si="96"/>
        <v>-17442.888820974931</v>
      </c>
      <c r="AH83" s="5">
        <f t="shared" si="97"/>
        <v>-7441.7833448777492</v>
      </c>
      <c r="AI83" s="42">
        <f t="shared" si="91"/>
        <v>0</v>
      </c>
      <c r="AJ83" s="42">
        <f t="shared" si="94"/>
        <v>1104.2025601274922</v>
      </c>
      <c r="AK83" s="42">
        <f t="shared" si="98"/>
        <v>-6337.5807847502565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15403.817607282526</v>
      </c>
      <c r="K84" s="11">
        <f t="shared" si="79"/>
        <v>154.03817607282528</v>
      </c>
      <c r="L84" s="24">
        <f t="shared" si="85"/>
        <v>1694.4462587485752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(Interventions)'!$B$136:$AV$256, 10)</f>
        <v>42.654610175469656</v>
      </c>
      <c r="S84" s="46">
        <f>VLOOKUP(I84, '[1]Lapse Rates'!$A$4:$F$24, 4)</f>
        <v>7.1178370000000003E-4</v>
      </c>
      <c r="T84" s="33">
        <f t="shared" si="95"/>
        <v>0.73779857336264698</v>
      </c>
      <c r="U84" s="33">
        <f t="shared" si="86"/>
        <v>3.1470510534801356E-2</v>
      </c>
      <c r="V84" s="39">
        <f t="shared" si="81"/>
        <v>5.2515299840278631E-4</v>
      </c>
      <c r="W84" s="32">
        <f t="shared" si="87"/>
        <v>0.70580290982944283</v>
      </c>
      <c r="X84" s="31"/>
      <c r="Y84" s="5">
        <f t="shared" si="92"/>
        <v>0</v>
      </c>
      <c r="Z84" s="5">
        <f t="shared" si="82"/>
        <v>4.4432369703761356</v>
      </c>
      <c r="AA84" s="5">
        <f t="shared" si="88"/>
        <v>0</v>
      </c>
      <c r="AB84" s="5">
        <f t="shared" si="73"/>
        <v>4.250549805836755</v>
      </c>
      <c r="AC84" s="32"/>
      <c r="AD84" s="5">
        <f t="shared" si="93"/>
        <v>10872.059289702012</v>
      </c>
      <c r="AE84" s="5">
        <f t="shared" si="75"/>
        <v>-108.72059289702014</v>
      </c>
      <c r="AF84" s="5">
        <f t="shared" si="75"/>
        <v>-1195.9450999743574</v>
      </c>
      <c r="AG84" s="5">
        <f t="shared" si="96"/>
        <v>-18952.454088862887</v>
      </c>
      <c r="AH84" s="5">
        <f t="shared" si="97"/>
        <v>-9385.0604920322512</v>
      </c>
      <c r="AI84" s="42">
        <f t="shared" si="91"/>
        <v>0</v>
      </c>
      <c r="AJ84" s="42">
        <f t="shared" si="94"/>
        <v>1056.3194077033636</v>
      </c>
      <c r="AK84" s="42">
        <f t="shared" si="98"/>
        <v>-8328.7410843288872</v>
      </c>
    </row>
    <row r="85" spans="1:37" ht="15" x14ac:dyDescent="0.2">
      <c r="I85" s="2">
        <f t="shared" si="78"/>
        <v>16</v>
      </c>
      <c r="J85" s="11">
        <f t="shared" si="68"/>
        <v>15403.817607282526</v>
      </c>
      <c r="K85" s="11">
        <f t="shared" si="79"/>
        <v>154.03817607282528</v>
      </c>
      <c r="L85" s="24">
        <f t="shared" si="85"/>
        <v>1694.4462587485752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(Interventions)'!$B$136:$AV$256, 10)</f>
        <v>48.042825988653931</v>
      </c>
      <c r="S85" s="46">
        <f>VLOOKUP(I85, '[1]Lapse Rates'!$A$4:$F$24, 4)</f>
        <v>6.4944269999999999E-4</v>
      </c>
      <c r="T85" s="33">
        <f t="shared" si="95"/>
        <v>0.70580290982944283</v>
      </c>
      <c r="U85" s="33">
        <f t="shared" si="86"/>
        <v>3.3908766379221522E-2</v>
      </c>
      <c r="V85" s="39">
        <f t="shared" si="81"/>
        <v>4.583785474274899E-4</v>
      </c>
      <c r="W85" s="32">
        <f t="shared" si="87"/>
        <v>0.67143576490279377</v>
      </c>
      <c r="X85" s="31"/>
      <c r="Y85" s="5">
        <f t="shared" si="92"/>
        <v>0</v>
      </c>
      <c r="Z85" s="5">
        <f t="shared" si="82"/>
        <v>4.250549805836755</v>
      </c>
      <c r="AA85" s="5">
        <f t="shared" si="88"/>
        <v>0</v>
      </c>
      <c r="AB85" s="5">
        <f t="shared" si="73"/>
        <v>4.043580892616446</v>
      </c>
      <c r="AC85" s="32"/>
      <c r="AD85" s="5">
        <f t="shared" si="93"/>
        <v>10342.674057568865</v>
      </c>
      <c r="AE85" s="5">
        <f t="shared" si="75"/>
        <v>-103.42674057568867</v>
      </c>
      <c r="AF85" s="5">
        <f t="shared" si="75"/>
        <v>-1137.7118198295268</v>
      </c>
      <c r="AG85" s="5">
        <f t="shared" si="96"/>
        <v>-20420.842467792198</v>
      </c>
      <c r="AH85" s="5">
        <f t="shared" si="97"/>
        <v>-11319.306970628548</v>
      </c>
      <c r="AI85" s="42">
        <f t="shared" si="91"/>
        <v>0</v>
      </c>
      <c r="AJ85" s="42">
        <f t="shared" si="94"/>
        <v>1004.8871407329832</v>
      </c>
      <c r="AK85" s="42">
        <f t="shared" si="98"/>
        <v>-10314.419829895565</v>
      </c>
    </row>
    <row r="86" spans="1:37" ht="15" x14ac:dyDescent="0.2">
      <c r="I86" s="2">
        <f t="shared" si="78"/>
        <v>17</v>
      </c>
      <c r="J86" s="11">
        <f t="shared" si="68"/>
        <v>15403.817607282526</v>
      </c>
      <c r="K86" s="11">
        <f t="shared" si="79"/>
        <v>154.03817607282528</v>
      </c>
      <c r="L86" s="24">
        <f t="shared" si="85"/>
        <v>1694.4462587485752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(Interventions)'!$B$136:$AV$256, 10)</f>
        <v>53.989541149199127</v>
      </c>
      <c r="S86" s="46">
        <f>VLOOKUP(I86, '[1]Lapse Rates'!$A$4:$F$24, 4)</f>
        <v>5.2983399999999997E-4</v>
      </c>
      <c r="T86" s="33">
        <f t="shared" si="95"/>
        <v>0.67143576490279377</v>
      </c>
      <c r="U86" s="33">
        <f t="shared" si="86"/>
        <v>3.6250508858263371E-2</v>
      </c>
      <c r="V86" s="39">
        <f t="shared" si="81"/>
        <v>3.5574949706150679E-4</v>
      </c>
      <c r="W86" s="32">
        <f t="shared" si="87"/>
        <v>0.63482950654746895</v>
      </c>
      <c r="X86" s="31"/>
      <c r="Y86" s="5">
        <f t="shared" si="92"/>
        <v>0</v>
      </c>
      <c r="Z86" s="5">
        <f t="shared" si="82"/>
        <v>4.043580892616446</v>
      </c>
      <c r="AA86" s="5">
        <f t="shared" si="88"/>
        <v>0</v>
      </c>
      <c r="AB86" s="5">
        <f t="shared" si="73"/>
        <v>3.8231273889857569</v>
      </c>
      <c r="AC86" s="32"/>
      <c r="AD86" s="5">
        <f t="shared" si="93"/>
        <v>9778.7979305783792</v>
      </c>
      <c r="AE86" s="5">
        <f t="shared" si="75"/>
        <v>-97.787979305783807</v>
      </c>
      <c r="AF86" s="5">
        <f t="shared" si="75"/>
        <v>-1075.684482312563</v>
      </c>
      <c r="AG86" s="5">
        <f t="shared" si="96"/>
        <v>-21831.10769920309</v>
      </c>
      <c r="AH86" s="5">
        <f t="shared" si="97"/>
        <v>-13225.782230243058</v>
      </c>
      <c r="AI86" s="42">
        <f t="shared" si="91"/>
        <v>0</v>
      </c>
      <c r="AJ86" s="42">
        <f t="shared" si="94"/>
        <v>950.10375150540733</v>
      </c>
      <c r="AK86" s="42">
        <f t="shared" si="98"/>
        <v>-12275.678478737651</v>
      </c>
    </row>
    <row r="87" spans="1:37" ht="15" x14ac:dyDescent="0.2">
      <c r="I87" s="2">
        <f t="shared" si="78"/>
        <v>18</v>
      </c>
      <c r="J87" s="11">
        <f t="shared" si="68"/>
        <v>15403.817607282526</v>
      </c>
      <c r="K87" s="11">
        <f t="shared" si="79"/>
        <v>154.03817607282528</v>
      </c>
      <c r="L87" s="24">
        <f t="shared" si="85"/>
        <v>1694.4462587485752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(Interventions)'!$B$136:$AV$256, 10)</f>
        <v>60.701857410198777</v>
      </c>
      <c r="S87" s="46">
        <f>VLOOKUP(I87, '[1]Lapse Rates'!$A$4:$F$24, 4)</f>
        <v>4.565131E-4</v>
      </c>
      <c r="T87" s="33">
        <f t="shared" si="95"/>
        <v>0.63482950654746895</v>
      </c>
      <c r="U87" s="33">
        <f t="shared" si="86"/>
        <v>3.8535330186231315E-2</v>
      </c>
      <c r="V87" s="39">
        <f t="shared" si="81"/>
        <v>2.8980798600545534E-4</v>
      </c>
      <c r="W87" s="32">
        <f t="shared" si="87"/>
        <v>0.59600436837523219</v>
      </c>
      <c r="X87" s="31"/>
      <c r="Y87" s="5">
        <f t="shared" si="92"/>
        <v>0</v>
      </c>
      <c r="Z87" s="5">
        <f t="shared" si="92"/>
        <v>3.8231273889857569</v>
      </c>
      <c r="AA87" s="5">
        <f t="shared" si="88"/>
        <v>0</v>
      </c>
      <c r="AB87" s="5">
        <f t="shared" si="73"/>
        <v>3.5893111476224768</v>
      </c>
      <c r="AC87" s="32"/>
      <c r="AD87" s="5">
        <f t="shared" si="93"/>
        <v>9180.7425835957019</v>
      </c>
      <c r="AE87" s="5">
        <f t="shared" si="75"/>
        <v>-91.807425835957034</v>
      </c>
      <c r="AF87" s="5">
        <f t="shared" si="75"/>
        <v>-1009.8973721912198</v>
      </c>
      <c r="AG87" s="5">
        <f t="shared" si="96"/>
        <v>-23207.093362723899</v>
      </c>
      <c r="AH87" s="5">
        <f t="shared" si="97"/>
        <v>-15128.055577155374</v>
      </c>
      <c r="AI87" s="42">
        <f t="shared" si="91"/>
        <v>0</v>
      </c>
      <c r="AJ87" s="42">
        <f t="shared" si="94"/>
        <v>891.99958777309041</v>
      </c>
      <c r="AK87" s="42">
        <f t="shared" si="98"/>
        <v>-14236.055989382283</v>
      </c>
    </row>
    <row r="88" spans="1:37" ht="15" x14ac:dyDescent="0.2">
      <c r="I88" s="2">
        <f t="shared" si="78"/>
        <v>19</v>
      </c>
      <c r="J88" s="11">
        <f t="shared" si="68"/>
        <v>15403.817607282526</v>
      </c>
      <c r="K88" s="11">
        <f t="shared" si="79"/>
        <v>154.03817607282528</v>
      </c>
      <c r="L88" s="24">
        <f t="shared" si="85"/>
        <v>1694.4462587485752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(Interventions)'!$B$136:$AV$256, 10)</f>
        <v>68.269275334626386</v>
      </c>
      <c r="S88" s="46">
        <f>VLOOKUP(I88, '[1]Lapse Rates'!$A$4:$F$24, 4)</f>
        <v>3.5534066900000001E-2</v>
      </c>
      <c r="T88" s="33">
        <f t="shared" si="95"/>
        <v>0.59600436837523219</v>
      </c>
      <c r="U88" s="33">
        <f t="shared" si="86"/>
        <v>4.0688786325248819E-2</v>
      </c>
      <c r="V88" s="39">
        <f t="shared" si="81"/>
        <v>2.1178459098537744E-2</v>
      </c>
      <c r="W88" s="32">
        <f t="shared" si="87"/>
        <v>0.53413712295144566</v>
      </c>
      <c r="X88" s="31"/>
      <c r="Y88" s="5">
        <f t="shared" si="92"/>
        <v>0</v>
      </c>
      <c r="Z88" s="5">
        <f t="shared" si="92"/>
        <v>3.5893111476224768</v>
      </c>
      <c r="AA88" s="5">
        <f t="shared" si="88"/>
        <v>0</v>
      </c>
      <c r="AB88" s="5">
        <f t="shared" si="73"/>
        <v>3.2167286541792617</v>
      </c>
      <c r="AC88" s="32"/>
      <c r="AD88" s="5">
        <f t="shared" si="93"/>
        <v>8227.7508192227106</v>
      </c>
      <c r="AE88" s="5">
        <f t="shared" si="75"/>
        <v>-82.277508192227117</v>
      </c>
      <c r="AF88" s="5">
        <f t="shared" si="75"/>
        <v>-905.06664964380479</v>
      </c>
      <c r="AG88" s="5">
        <f t="shared" si="96"/>
        <v>-24503.96709986827</v>
      </c>
      <c r="AH88" s="5">
        <f t="shared" si="97"/>
        <v>-17263.560438481592</v>
      </c>
      <c r="AI88" s="42">
        <f t="shared" si="91"/>
        <v>0</v>
      </c>
      <c r="AJ88" s="42">
        <f t="shared" si="94"/>
        <v>799.42304323567214</v>
      </c>
      <c r="AK88" s="42">
        <f t="shared" si="98"/>
        <v>-16464.137395245922</v>
      </c>
    </row>
    <row r="89" spans="1:37" ht="15" x14ac:dyDescent="0.2">
      <c r="I89" s="2">
        <f t="shared" si="78"/>
        <v>20</v>
      </c>
      <c r="J89" s="11">
        <f t="shared" si="68"/>
        <v>15403.817607282526</v>
      </c>
      <c r="K89" s="11">
        <f t="shared" si="79"/>
        <v>154.03817607282528</v>
      </c>
      <c r="L89" s="24">
        <f t="shared" si="85"/>
        <v>1694.4462587485752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(Interventions)'!$B$136:$AV$256, 10)</f>
        <v>76.831224155180351</v>
      </c>
      <c r="S89" s="46">
        <f>VLOOKUP(I89, '[1]Lapse Rates'!$A$4:$F$24, 4)</f>
        <v>0</v>
      </c>
      <c r="T89" s="33">
        <f t="shared" si="95"/>
        <v>0.53413712295144566</v>
      </c>
      <c r="U89" s="33">
        <f t="shared" si="86"/>
        <v>4.1038409023085649E-2</v>
      </c>
      <c r="V89" s="39">
        <f t="shared" si="81"/>
        <v>0</v>
      </c>
      <c r="W89" s="32">
        <f t="shared" si="87"/>
        <v>0.49309871392836002</v>
      </c>
      <c r="X89" s="31"/>
      <c r="Y89" s="5">
        <f t="shared" si="92"/>
        <v>0</v>
      </c>
      <c r="Z89" s="5">
        <f t="shared" si="92"/>
        <v>3.2167286541792617</v>
      </c>
      <c r="AA89" s="5">
        <f t="shared" si="88"/>
        <v>0</v>
      </c>
      <c r="AB89" s="5">
        <f t="shared" si="73"/>
        <v>2.9695834539036232</v>
      </c>
      <c r="AC89" s="32"/>
      <c r="AD89" s="5">
        <f>$W89*J89</f>
        <v>7595.6026517380415</v>
      </c>
      <c r="AE89" s="5">
        <f t="shared" si="75"/>
        <v>-75.956026517380423</v>
      </c>
      <c r="AF89" s="5">
        <f t="shared" si="75"/>
        <v>-835.52927100964359</v>
      </c>
      <c r="AG89" s="5">
        <f t="shared" si="96"/>
        <v>-24714.520027563849</v>
      </c>
      <c r="AH89" s="5">
        <f t="shared" si="97"/>
        <v>-18030.40267335283</v>
      </c>
      <c r="AI89" s="42">
        <f t="shared" si="91"/>
        <v>0</v>
      </c>
      <c r="AJ89" s="42">
        <f t="shared" si="94"/>
        <v>737.9928950151218</v>
      </c>
      <c r="AK89" s="42">
        <f t="shared" si="98"/>
        <v>-17292.409778337707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261458.43330040079</v>
      </c>
      <c r="AE92" s="21">
        <f t="shared" ref="AE92:AK92" si="99">SUM(AE69:AE89)</f>
        <v>-8469.8642362741539</v>
      </c>
      <c r="AF92" s="21">
        <f t="shared" si="99"/>
        <v>-27548.664361160172</v>
      </c>
      <c r="AG92" s="21">
        <f t="shared" si="99"/>
        <v>-278223.84133347508</v>
      </c>
      <c r="AH92" s="21">
        <f t="shared" si="99"/>
        <v>-52783.936630508601</v>
      </c>
      <c r="AI92" s="21">
        <f t="shared" si="99"/>
        <v>0</v>
      </c>
      <c r="AJ92" s="21">
        <f t="shared" si="99"/>
        <v>23921.246388424544</v>
      </c>
      <c r="AK92" s="21">
        <f t="shared" si="99"/>
        <v>-28862.690242084049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130827.30612040508</v>
      </c>
      <c r="AE94" s="21">
        <f t="shared" ref="AE94:AK94" si="100">AE69+NPV($D$6,AE70:AE89)</f>
        <v>-7177.1507236274801</v>
      </c>
      <c r="AF94" s="21">
        <f t="shared" si="100"/>
        <v>-13328.594823967624</v>
      </c>
      <c r="AG94" s="21">
        <f t="shared" si="100"/>
        <v>-93217.48406114876</v>
      </c>
      <c r="AH94" s="21">
        <f t="shared" si="100"/>
        <v>17104.076511661231</v>
      </c>
      <c r="AI94" s="21">
        <f t="shared" si="100"/>
        <v>0</v>
      </c>
      <c r="AJ94" s="21">
        <f t="shared" si="100"/>
        <v>11227.940115104146</v>
      </c>
      <c r="AK94" s="21">
        <f t="shared" si="100"/>
        <v>28332.016626765377</v>
      </c>
    </row>
    <row r="96" spans="1:37" x14ac:dyDescent="0.15">
      <c r="AC96" s="22" t="str">
        <f>"Present Value at "&amp;TEXT($D$7,"0.00%")&amp;":"</f>
        <v>Present Value at 5.64%:</v>
      </c>
      <c r="AD96" s="21">
        <f>AD69+NPV($D$7,AD70:AD89)</f>
        <v>168606.67685501231</v>
      </c>
      <c r="AE96" s="21">
        <f t="shared" ref="AE96:AK96" si="101">AE69+NPV($D$7,AE70:AE89)</f>
        <v>-7549.4764070088822</v>
      </c>
      <c r="AF96" s="21">
        <f t="shared" si="101"/>
        <v>-17424.240963943703</v>
      </c>
      <c r="AG96" s="21">
        <f t="shared" si="101"/>
        <v>-141671.36294365089</v>
      </c>
      <c r="AH96" s="21">
        <f t="shared" si="101"/>
        <v>1961.5965404088483</v>
      </c>
      <c r="AI96" s="21">
        <f t="shared" si="101"/>
        <v>0</v>
      </c>
      <c r="AJ96" s="21">
        <f t="shared" si="101"/>
        <v>14899.071891138514</v>
      </c>
      <c r="AK96" s="21">
        <f t="shared" si="101"/>
        <v>16860.668431547372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15060.798493542759</v>
      </c>
    </row>
    <row r="101" spans="1:39" x14ac:dyDescent="0.15">
      <c r="G101" s="49" t="s">
        <v>112</v>
      </c>
      <c r="I101" s="1">
        <v>0</v>
      </c>
      <c r="J101" s="11">
        <f>H$100</f>
        <v>15060.798493542759</v>
      </c>
      <c r="K101" s="11">
        <f>J101*$C$10</f>
        <v>6024.3193974171045</v>
      </c>
      <c r="L101" s="24">
        <f>$C$110</f>
        <v>2108.5182374445699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15060.798493542759</v>
      </c>
      <c r="AE101" s="5">
        <f>-$W101*K101</f>
        <v>-6024.3193974171045</v>
      </c>
      <c r="AF101" s="5">
        <f>-$W101*L101</f>
        <v>-2108.5182374445699</v>
      </c>
      <c r="AG101" s="5"/>
      <c r="AH101" s="5">
        <f>SUM(AD101:AG101)</f>
        <v>6927.9608586810846</v>
      </c>
      <c r="AI101" s="42">
        <f>Y101-AA101</f>
        <v>0</v>
      </c>
      <c r="AJ101" s="42"/>
      <c r="AK101" s="42">
        <f>SUM(AH101:AJ101)</f>
        <v>6927.9608586810846</v>
      </c>
      <c r="AL101" s="6" t="s">
        <v>39</v>
      </c>
      <c r="AM101" s="36">
        <f>AK128</f>
        <v>16534.926178202979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15060.798493542759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(Interventions)'!$B$136:$AV$256, 13)</f>
        <v>9.0578040198189793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9.057804019818979E-3</v>
      </c>
      <c r="V102" s="39">
        <f>MIN(S102*T102,T102-U102)</f>
        <v>2.6703721500000001E-3</v>
      </c>
      <c r="W102" s="32">
        <f>T102-SUM(U102:V102)</f>
        <v>0.98827182383018097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5.9516595219342605</v>
      </c>
      <c r="AC102" s="32"/>
      <c r="AD102" s="5">
        <f t="shared" ref="AD102:AD104" si="109">$W102*J102</f>
        <v>14884.162795552345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-5454.8722570515638</v>
      </c>
      <c r="AH102" s="5">
        <f t="shared" ref="AH102:AH110" si="111">SUM(AD102:AG102)</f>
        <v>9429.2905385007816</v>
      </c>
      <c r="AI102" s="42">
        <f>-M102*$W101*(N102-N101)/1000</f>
        <v>0</v>
      </c>
      <c r="AJ102" s="42">
        <f>$D$6*SUM(Y102:Z102,AD102:AE102)</f>
        <v>1460.7271568926853</v>
      </c>
      <c r="AK102" s="42">
        <f t="shared" ref="AK102" si="112">SUM(AH102:AJ102)</f>
        <v>10890.017695393468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15060.798493542759</v>
      </c>
      <c r="K103" s="11">
        <f t="shared" ref="K103:K121" si="115">J103*$C$11</f>
        <v>150.6079849354276</v>
      </c>
      <c r="L103" s="24">
        <f>$C$111</f>
        <v>1656.6942826382872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(Interventions)'!$B$136:$AV$256, 13)</f>
        <v>9.9838073267581446</v>
      </c>
      <c r="S103" s="46">
        <f>VLOOKUP(I103, '[1]Lapse Rates'!$A$4:$F$24, 4)</f>
        <v>2.4152155999999998E-3</v>
      </c>
      <c r="T103" s="33">
        <f t="shared" ref="T103:T105" si="116">W102</f>
        <v>0.98827182383018097</v>
      </c>
      <c r="U103" s="33">
        <f>T103*R103/1000</f>
        <v>9.8667154755843964E-3</v>
      </c>
      <c r="V103" s="39">
        <f t="shared" ref="V103:V121" si="117">MIN(S103*T103,T103-U103)</f>
        <v>2.3868895259551047E-3</v>
      </c>
      <c r="W103" s="32">
        <f>T103-SUM(U103:V103)</f>
        <v>0.97601821882864148</v>
      </c>
      <c r="X103" s="32"/>
      <c r="Y103" s="5">
        <f t="shared" ref="Y103:Z118" si="118">AA102</f>
        <v>0</v>
      </c>
      <c r="Z103" s="5">
        <f t="shared" si="118"/>
        <v>5.9516595219342605</v>
      </c>
      <c r="AA103" s="5">
        <f>O103*W103</f>
        <v>0</v>
      </c>
      <c r="AB103" s="5">
        <f t="shared" si="108"/>
        <v>5.8778647590695394</v>
      </c>
      <c r="AC103" s="32"/>
      <c r="AD103" s="5">
        <f t="shared" si="109"/>
        <v>14699.613719804691</v>
      </c>
      <c r="AE103" s="5">
        <f t="shared" si="110"/>
        <v>-146.99613719804691</v>
      </c>
      <c r="AF103" s="5">
        <f t="shared" si="110"/>
        <v>-1616.9638028842151</v>
      </c>
      <c r="AG103" s="5">
        <f t="shared" ref="AG103:AG106" si="119">-U103*M103</f>
        <v>-5942.0221941457157</v>
      </c>
      <c r="AH103" s="5">
        <f t="shared" si="111"/>
        <v>6993.6315855767143</v>
      </c>
      <c r="AI103" s="42">
        <f>-M103*($W102*N103-$W101*N102)/1000</f>
        <v>0</v>
      </c>
      <c r="AJ103" s="42">
        <f t="shared" ref="AJ103:AJ104" si="120">$D$6*SUM(Y103:Z103,AD103:AE103)</f>
        <v>1428.1956426528136</v>
      </c>
      <c r="AK103" s="42">
        <f>SUM(AH103:AJ103)</f>
        <v>8421.8272282295275</v>
      </c>
      <c r="AL103" s="48" t="s">
        <v>59</v>
      </c>
      <c r="AM103" s="54">
        <f>AK128/AD128</f>
        <v>0.10000000429826027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15060.798493542759</v>
      </c>
      <c r="K104" s="11">
        <f t="shared" si="115"/>
        <v>150.6079849354276</v>
      </c>
      <c r="L104" s="24">
        <f t="shared" ref="L104:L121" si="121">$C$111</f>
        <v>1656.6942826382872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(Interventions)'!$B$136:$AV$256, 13)</f>
        <v>10.977160688279543</v>
      </c>
      <c r="S104" s="46">
        <f>VLOOKUP(I104, '[1]Lapse Rates'!$A$4:$F$24, 4)</f>
        <v>2.3963082999999999E-3</v>
      </c>
      <c r="T104" s="33">
        <f t="shared" si="116"/>
        <v>0.97601821882864148</v>
      </c>
      <c r="U104" s="33">
        <f t="shared" ref="U104:U121" si="122">T104*R104/1000</f>
        <v>1.0713908822770384E-2</v>
      </c>
      <c r="V104" s="39">
        <f t="shared" si="117"/>
        <v>2.3388405587302899E-3</v>
      </c>
      <c r="W104" s="32">
        <f t="shared" ref="W104:W121" si="123">T104-SUM(U104:V104)</f>
        <v>0.96296546944714079</v>
      </c>
      <c r="X104" s="32"/>
      <c r="Y104" s="5">
        <f t="shared" si="118"/>
        <v>0</v>
      </c>
      <c r="Z104" s="5">
        <f t="shared" si="118"/>
        <v>5.8778647590695394</v>
      </c>
      <c r="AA104" s="5">
        <f t="shared" ref="AA104:AA121" si="124">O104*W104</f>
        <v>0</v>
      </c>
      <c r="AB104" s="5">
        <f t="shared" si="108"/>
        <v>5.7992573169968216</v>
      </c>
      <c r="AC104" s="32"/>
      <c r="AD104" s="5">
        <f t="shared" si="109"/>
        <v>14503.028891583193</v>
      </c>
      <c r="AE104" s="5">
        <f t="shared" si="110"/>
        <v>-145.03028891583193</v>
      </c>
      <c r="AF104" s="5">
        <f>-$W104*L104</f>
        <v>-1595.3393876111722</v>
      </c>
      <c r="AG104" s="5">
        <f t="shared" si="119"/>
        <v>-6452.226596428186</v>
      </c>
      <c r="AH104" s="5">
        <f t="shared" si="111"/>
        <v>6310.4326186280023</v>
      </c>
      <c r="AI104" s="42">
        <f>-M104*($W103*N104-$W102*N103)/1000</f>
        <v>0</v>
      </c>
      <c r="AJ104" s="42">
        <f t="shared" si="120"/>
        <v>1409.096281454533</v>
      </c>
      <c r="AK104" s="42">
        <f t="shared" ref="AK104:AK111" si="125">SUM(AH104:AJ104)</f>
        <v>7719.5289000825351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15060.798493542759</v>
      </c>
      <c r="K105" s="11">
        <f t="shared" si="115"/>
        <v>150.6079849354276</v>
      </c>
      <c r="L105" s="24">
        <f t="shared" si="121"/>
        <v>1656.6942826382872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(Interventions)'!$B$136:$AV$256, 13)</f>
        <v>12.038695152889716</v>
      </c>
      <c r="S105" s="46">
        <f>VLOOKUP(I105, '[1]Lapse Rates'!$A$4:$F$24, 4)</f>
        <v>2.1941491999999999E-3</v>
      </c>
      <c r="T105" s="33">
        <f t="shared" si="116"/>
        <v>0.96296546944714079</v>
      </c>
      <c r="U105" s="33">
        <f t="shared" si="122"/>
        <v>1.1592847729433463E-2</v>
      </c>
      <c r="V105" s="39">
        <f t="shared" si="117"/>
        <v>2.1128899144150681E-3</v>
      </c>
      <c r="W105" s="32">
        <f t="shared" si="123"/>
        <v>0.94925973180329226</v>
      </c>
      <c r="X105" s="32"/>
      <c r="Y105" s="5">
        <f>AA104</f>
        <v>0</v>
      </c>
      <c r="Z105" s="5">
        <f t="shared" si="118"/>
        <v>5.7992573169968216</v>
      </c>
      <c r="AA105" s="5">
        <f t="shared" si="124"/>
        <v>0</v>
      </c>
      <c r="AB105" s="5">
        <f t="shared" si="108"/>
        <v>5.7167173902416488</v>
      </c>
      <c r="AC105" s="32"/>
      <c r="AD105" s="5">
        <f>$W105*J105</f>
        <v>14296.609538723827</v>
      </c>
      <c r="AE105" s="5">
        <f t="shared" si="110"/>
        <v>-142.96609538723828</v>
      </c>
      <c r="AF105" s="5">
        <f t="shared" si="110"/>
        <v>-1572.633170417268</v>
      </c>
      <c r="AG105" s="5">
        <f t="shared" si="119"/>
        <v>-6981.5490952489854</v>
      </c>
      <c r="AH105" s="5">
        <f t="shared" si="111"/>
        <v>5599.461177670335</v>
      </c>
      <c r="AI105" s="42">
        <f t="shared" ref="AI105:AI121" si="127">-M105*($W104*N105-$W103*N104)/1000</f>
        <v>0</v>
      </c>
      <c r="AJ105" s="42">
        <f>$D$6*SUM(Y105:Z105,AD105:AE105)</f>
        <v>1389.0413289341168</v>
      </c>
      <c r="AK105" s="42">
        <f t="shared" si="125"/>
        <v>6988.5025066044518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15060.798493542759</v>
      </c>
      <c r="K106" s="11">
        <f t="shared" si="115"/>
        <v>150.6079849354276</v>
      </c>
      <c r="L106" s="24">
        <f t="shared" si="121"/>
        <v>1656.6942826382872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(Interventions)'!$B$136:$AV$256, 13)</f>
        <v>13.236375162653228</v>
      </c>
      <c r="S106" s="46">
        <f>VLOOKUP(I106, '[1]Lapse Rates'!$A$4:$F$24, 4)</f>
        <v>1.9313649E-3</v>
      </c>
      <c r="T106" s="33">
        <f>W105</f>
        <v>0.94925973180329226</v>
      </c>
      <c r="U106" s="33">
        <f t="shared" si="122"/>
        <v>1.2564757936947963E-2</v>
      </c>
      <c r="V106" s="39">
        <f t="shared" si="117"/>
        <v>1.8333669269882922E-3</v>
      </c>
      <c r="W106" s="32">
        <f t="shared" si="123"/>
        <v>0.93486160693935605</v>
      </c>
      <c r="X106" s="32"/>
      <c r="Y106" s="5">
        <f t="shared" ref="Y106:Z121" si="128">AA105</f>
        <v>0</v>
      </c>
      <c r="Z106" s="5">
        <f t="shared" si="118"/>
        <v>5.7167173902416488</v>
      </c>
      <c r="AA106" s="5">
        <f t="shared" si="124"/>
        <v>0</v>
      </c>
      <c r="AB106" s="5">
        <f t="shared" si="108"/>
        <v>5.6300077068548147</v>
      </c>
      <c r="AC106" s="32"/>
      <c r="AD106" s="5">
        <f t="shared" ref="AD106:AD120" si="129">$W106*J106</f>
        <v>14079.762281463218</v>
      </c>
      <c r="AE106" s="5">
        <f t="shared" si="110"/>
        <v>-140.79762281463218</v>
      </c>
      <c r="AF106" s="5">
        <f t="shared" si="110"/>
        <v>-1548.7798792744729</v>
      </c>
      <c r="AG106" s="5">
        <f t="shared" si="119"/>
        <v>-7566.8616076102344</v>
      </c>
      <c r="AH106" s="5">
        <f t="shared" si="111"/>
        <v>4823.3231717638782</v>
      </c>
      <c r="AI106" s="42">
        <f t="shared" si="127"/>
        <v>0</v>
      </c>
      <c r="AJ106" s="42">
        <f t="shared" ref="AJ106:AJ121" si="130">$D$6*SUM(Y106:Z106,AD106:AE106)</f>
        <v>1367.9732429894091</v>
      </c>
      <c r="AK106" s="42">
        <f t="shared" si="125"/>
        <v>6191.2964147532875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15060.798493542759</v>
      </c>
      <c r="K107" s="11">
        <f t="shared" si="115"/>
        <v>150.6079849354276</v>
      </c>
      <c r="L107" s="24">
        <f t="shared" si="121"/>
        <v>1656.6942826382872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(Interventions)'!$B$136:$AV$256, 13)</f>
        <v>14.589892446818592</v>
      </c>
      <c r="S107" s="46">
        <f>VLOOKUP(I107, '[1]Lapse Rates'!$A$4:$F$24, 4)</f>
        <v>1.9726812000000001E-3</v>
      </c>
      <c r="T107" s="33">
        <f t="shared" ref="T107:T121" si="131">W106</f>
        <v>0.93486160693935605</v>
      </c>
      <c r="U107" s="33">
        <f t="shared" si="122"/>
        <v>1.3639530297905201E-2</v>
      </c>
      <c r="V107" s="39">
        <f t="shared" si="117"/>
        <v>1.8441839166110573E-3</v>
      </c>
      <c r="W107" s="32">
        <f t="shared" si="123"/>
        <v>0.91937789272483983</v>
      </c>
      <c r="X107" s="32"/>
      <c r="Y107" s="5">
        <f t="shared" si="128"/>
        <v>0</v>
      </c>
      <c r="Z107" s="5">
        <f t="shared" si="118"/>
        <v>5.6300077068548147</v>
      </c>
      <c r="AA107" s="5">
        <f t="shared" si="124"/>
        <v>0</v>
      </c>
      <c r="AB107" s="5">
        <f t="shared" si="108"/>
        <v>5.5367602895778756</v>
      </c>
      <c r="AC107" s="32"/>
      <c r="AD107" s="5">
        <f t="shared" si="129"/>
        <v>13846.565181746784</v>
      </c>
      <c r="AE107" s="5">
        <f t="shared" si="110"/>
        <v>-138.46565181746786</v>
      </c>
      <c r="AF107" s="5">
        <f t="shared" si="110"/>
        <v>-1523.1280984612786</v>
      </c>
      <c r="AG107" s="5">
        <f>-U107*M107</f>
        <v>-8214.1206917771506</v>
      </c>
      <c r="AH107" s="5">
        <f t="shared" si="111"/>
        <v>3970.8507396908881</v>
      </c>
      <c r="AI107" s="42">
        <f t="shared" si="127"/>
        <v>0</v>
      </c>
      <c r="AJ107" s="42">
        <f t="shared" si="130"/>
        <v>1345.3168676421087</v>
      </c>
      <c r="AK107" s="42">
        <f t="shared" si="125"/>
        <v>5316.1676073329963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15060.798493542759</v>
      </c>
      <c r="K108" s="11">
        <f t="shared" si="115"/>
        <v>150.6079849354276</v>
      </c>
      <c r="L108" s="24">
        <f t="shared" si="121"/>
        <v>1656.6942826382872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(Interventions)'!$B$136:$AV$256, 13)</f>
        <v>16.143224339254235</v>
      </c>
      <c r="S108" s="46">
        <f>VLOOKUP(I108, '[1]Lapse Rates'!$A$4:$F$24, 4)</f>
        <v>1.7228968999999999E-3</v>
      </c>
      <c r="T108" s="33">
        <f t="shared" si="131"/>
        <v>0.91937789272483983</v>
      </c>
      <c r="U108" s="33">
        <f t="shared" si="122"/>
        <v>1.4841723574807904E-2</v>
      </c>
      <c r="V108" s="39">
        <f t="shared" si="117"/>
        <v>1.583993321304159E-3</v>
      </c>
      <c r="W108" s="32">
        <f t="shared" si="123"/>
        <v>0.90295217582872778</v>
      </c>
      <c r="X108" s="32"/>
      <c r="Y108" s="5">
        <f t="shared" si="128"/>
        <v>0</v>
      </c>
      <c r="Z108" s="5">
        <f t="shared" si="118"/>
        <v>5.5367602895778756</v>
      </c>
      <c r="AA108" s="5">
        <f t="shared" si="124"/>
        <v>0</v>
      </c>
      <c r="AB108" s="5">
        <f t="shared" si="108"/>
        <v>5.4378398589715893</v>
      </c>
      <c r="AC108" s="32"/>
      <c r="AD108" s="5">
        <f t="shared" si="129"/>
        <v>13599.18076946246</v>
      </c>
      <c r="AE108" s="5">
        <f t="shared" si="110"/>
        <v>-135.99180769462461</v>
      </c>
      <c r="AF108" s="5">
        <f t="shared" si="110"/>
        <v>-1495.9157071912548</v>
      </c>
      <c r="AG108" s="5">
        <f t="shared" ref="AG108:AG121" si="132">-U108*M108</f>
        <v>-8938.1163467329898</v>
      </c>
      <c r="AH108" s="5">
        <f t="shared" si="111"/>
        <v>3029.1569078435914</v>
      </c>
      <c r="AI108" s="42">
        <f t="shared" si="127"/>
        <v>0</v>
      </c>
      <c r="AJ108" s="42">
        <f t="shared" si="130"/>
        <v>1321.2819933338324</v>
      </c>
      <c r="AK108" s="42">
        <f t="shared" si="125"/>
        <v>4350.4389011774238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15060.798493542759</v>
      </c>
      <c r="K109" s="11">
        <f t="shared" si="115"/>
        <v>150.6079849354276</v>
      </c>
      <c r="L109" s="24">
        <f t="shared" si="121"/>
        <v>1656.6942826382872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(Interventions)'!$B$136:$AV$256, 13)</f>
        <v>17.937979122338543</v>
      </c>
      <c r="S109" s="46">
        <f>VLOOKUP(I109, '[1]Lapse Rates'!$A$4:$F$24, 4)</f>
        <v>1.5750323E-3</v>
      </c>
      <c r="T109" s="33">
        <f t="shared" si="131"/>
        <v>0.90295217582872778</v>
      </c>
      <c r="U109" s="33">
        <f t="shared" si="122"/>
        <v>1.6197137278485881E-2</v>
      </c>
      <c r="V109" s="39">
        <f t="shared" si="117"/>
        <v>1.4221788422855255E-3</v>
      </c>
      <c r="W109" s="32">
        <f t="shared" si="123"/>
        <v>0.88533285970795639</v>
      </c>
      <c r="X109" s="32"/>
      <c r="Y109" s="5">
        <f t="shared" si="128"/>
        <v>0</v>
      </c>
      <c r="Z109" s="5">
        <f t="shared" si="118"/>
        <v>5.4378398589715893</v>
      </c>
      <c r="AA109" s="5">
        <f t="shared" si="124"/>
        <v>0</v>
      </c>
      <c r="AB109" s="5">
        <f t="shared" si="108"/>
        <v>5.3317312276906286</v>
      </c>
      <c r="AC109" s="32"/>
      <c r="AD109" s="5">
        <f t="shared" si="129"/>
        <v>13333.819799773493</v>
      </c>
      <c r="AE109" s="5">
        <f t="shared" si="110"/>
        <v>-133.33819799773494</v>
      </c>
      <c r="AF109" s="5">
        <f t="shared" si="110"/>
        <v>-1466.7258869099762</v>
      </c>
      <c r="AG109" s="5">
        <f t="shared" si="132"/>
        <v>-9754.3857860852731</v>
      </c>
      <c r="AH109" s="5">
        <f t="shared" si="111"/>
        <v>1979.3699287805084</v>
      </c>
      <c r="AI109" s="42">
        <f t="shared" si="127"/>
        <v>0</v>
      </c>
      <c r="AJ109" s="42">
        <f t="shared" si="130"/>
        <v>1295.5006972243673</v>
      </c>
      <c r="AK109" s="42">
        <f t="shared" si="125"/>
        <v>3274.8706260048757</v>
      </c>
    </row>
    <row r="110" spans="1:39" ht="15" x14ac:dyDescent="0.2">
      <c r="A110" s="12"/>
      <c r="B110" s="13">
        <v>1</v>
      </c>
      <c r="C110" s="10">
        <f>$H$100*0.14+$B$113</f>
        <v>2108.5182374445699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15060.798493542759</v>
      </c>
      <c r="K110" s="11">
        <f t="shared" si="115"/>
        <v>150.6079849354276</v>
      </c>
      <c r="L110" s="24">
        <f t="shared" si="121"/>
        <v>1656.6942826382872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(Interventions)'!$B$136:$AV$256, 13)</f>
        <v>20.012849306404124</v>
      </c>
      <c r="S110" s="46">
        <f>VLOOKUP(I110, '[1]Lapse Rates'!$A$4:$F$24, 4)</f>
        <v>1.4424080000000001E-3</v>
      </c>
      <c r="T110" s="33">
        <f t="shared" si="131"/>
        <v>0.88533285970795639</v>
      </c>
      <c r="U110" s="33">
        <f t="shared" si="122"/>
        <v>1.7718033107343156E-2</v>
      </c>
      <c r="V110" s="39">
        <f t="shared" si="117"/>
        <v>1.277011199505634E-3</v>
      </c>
      <c r="W110" s="32">
        <f t="shared" si="123"/>
        <v>0.86633781540110755</v>
      </c>
      <c r="X110" s="32"/>
      <c r="Y110" s="5">
        <f t="shared" si="128"/>
        <v>0</v>
      </c>
      <c r="Z110" s="5">
        <f t="shared" si="118"/>
        <v>5.3317312276906286</v>
      </c>
      <c r="AA110" s="5">
        <f t="shared" si="124"/>
        <v>0</v>
      </c>
      <c r="AB110" s="5">
        <f t="shared" si="108"/>
        <v>5.2173375623119362</v>
      </c>
      <c r="AC110" s="32"/>
      <c r="AD110" s="5">
        <f t="shared" si="129"/>
        <v>13047.739265092127</v>
      </c>
      <c r="AE110" s="5">
        <f t="shared" si="110"/>
        <v>-130.47739265092125</v>
      </c>
      <c r="AF110" s="5">
        <f t="shared" si="110"/>
        <v>-1435.2569056083587</v>
      </c>
      <c r="AG110" s="5">
        <f t="shared" si="132"/>
        <v>-10670.313360202161</v>
      </c>
      <c r="AH110" s="5">
        <f t="shared" si="111"/>
        <v>811.69160663068578</v>
      </c>
      <c r="AI110" s="42">
        <f t="shared" si="127"/>
        <v>0</v>
      </c>
      <c r="AJ110" s="42">
        <f t="shared" si="130"/>
        <v>1267.7064325199187</v>
      </c>
      <c r="AK110" s="42">
        <f t="shared" si="125"/>
        <v>2079.3980391506047</v>
      </c>
    </row>
    <row r="111" spans="1:39" ht="15" x14ac:dyDescent="0.2">
      <c r="A111" s="12"/>
      <c r="B111" s="70" t="s">
        <v>49</v>
      </c>
      <c r="C111" s="10">
        <f>$H$100*0.11+$B$113</f>
        <v>1656.6942826382872</v>
      </c>
      <c r="D111" s="1"/>
      <c r="E111" s="1"/>
      <c r="F111" s="1"/>
      <c r="I111" s="2">
        <f t="shared" si="113"/>
        <v>10</v>
      </c>
      <c r="J111" s="11">
        <f t="shared" si="114"/>
        <v>15060.798493542759</v>
      </c>
      <c r="K111" s="11">
        <f t="shared" si="115"/>
        <v>150.6079849354276</v>
      </c>
      <c r="L111" s="24">
        <f t="shared" si="121"/>
        <v>1656.6942826382872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(Interventions)'!$B$136:$AV$256, 13)</f>
        <v>22.487403440362787</v>
      </c>
      <c r="S111" s="46">
        <f>VLOOKUP(I111, '[1]Lapse Rates'!$A$4:$F$24, 4)</f>
        <v>1.4007732E-3</v>
      </c>
      <c r="T111" s="33">
        <f t="shared" si="131"/>
        <v>0.86633781540110755</v>
      </c>
      <c r="U111" s="33">
        <f t="shared" si="122"/>
        <v>1.9481687970567246E-2</v>
      </c>
      <c r="V111" s="39">
        <f t="shared" si="117"/>
        <v>1.2135427939604186E-3</v>
      </c>
      <c r="W111" s="32">
        <f t="shared" si="123"/>
        <v>0.84564258463657993</v>
      </c>
      <c r="X111" s="32"/>
      <c r="Y111" s="5">
        <f t="shared" si="128"/>
        <v>0</v>
      </c>
      <c r="Z111" s="5">
        <f t="shared" si="118"/>
        <v>5.2173375623119362</v>
      </c>
      <c r="AA111" s="5">
        <f t="shared" si="124"/>
        <v>0</v>
      </c>
      <c r="AB111" s="5">
        <f t="shared" si="108"/>
        <v>5.0927048810310289</v>
      </c>
      <c r="AC111" s="32"/>
      <c r="AD111" s="5">
        <f t="shared" si="129"/>
        <v>12736.052564770209</v>
      </c>
      <c r="AE111" s="5">
        <f t="shared" si="110"/>
        <v>-127.36052564770209</v>
      </c>
      <c r="AF111" s="5">
        <f t="shared" si="110"/>
        <v>-1400.9712351228859</v>
      </c>
      <c r="AG111" s="5">
        <f t="shared" si="132"/>
        <v>-11732.437464826742</v>
      </c>
      <c r="AH111" s="5">
        <f>SUM(AD111:AG111)</f>
        <v>-524.71666082712181</v>
      </c>
      <c r="AI111" s="42">
        <f t="shared" si="127"/>
        <v>0</v>
      </c>
      <c r="AJ111" s="42">
        <f t="shared" si="130"/>
        <v>1237.4245098527808</v>
      </c>
      <c r="AK111" s="42">
        <f t="shared" si="125"/>
        <v>712.70784902565902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15060.798493542759</v>
      </c>
      <c r="K112" s="11">
        <f t="shared" si="115"/>
        <v>150.6079849354276</v>
      </c>
      <c r="L112" s="24">
        <f t="shared" si="121"/>
        <v>1656.6942826382872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(Interventions)'!$B$136:$AV$256, 13)</f>
        <v>25.348585591337432</v>
      </c>
      <c r="S112" s="46">
        <f>VLOOKUP(I112, '[1]Lapse Rates'!$A$4:$F$24, 4)</f>
        <v>1.2298243999999999E-3</v>
      </c>
      <c r="T112" s="33">
        <f t="shared" si="131"/>
        <v>0.84564258463657993</v>
      </c>
      <c r="U112" s="33">
        <f t="shared" si="122"/>
        <v>2.1435843436340155E-2</v>
      </c>
      <c r="V112" s="39">
        <f t="shared" si="117"/>
        <v>1.039991884265131E-3</v>
      </c>
      <c r="W112" s="32">
        <f t="shared" si="123"/>
        <v>0.82316674931597467</v>
      </c>
      <c r="X112" s="31"/>
      <c r="Y112" s="5">
        <f t="shared" si="128"/>
        <v>0</v>
      </c>
      <c r="Z112" s="5">
        <f t="shared" si="118"/>
        <v>5.0927048810310289</v>
      </c>
      <c r="AA112" s="5">
        <f t="shared" si="124"/>
        <v>0</v>
      </c>
      <c r="AB112" s="5">
        <f t="shared" si="108"/>
        <v>4.9573488827381009</v>
      </c>
      <c r="AC112" s="32"/>
      <c r="AD112" s="5">
        <f t="shared" si="129"/>
        <v>12397.548538032521</v>
      </c>
      <c r="AE112" s="5">
        <f t="shared" si="110"/>
        <v>-123.97548538032521</v>
      </c>
      <c r="AF112" s="5">
        <f t="shared" si="110"/>
        <v>-1363.7356472497195</v>
      </c>
      <c r="AG112" s="5">
        <f t="shared" si="132"/>
        <v>-12909.286556823696</v>
      </c>
      <c r="AH112" s="5">
        <f t="shared" ref="AH112:AH121" si="133">SUM(AD112:AG112)</f>
        <v>-1999.4491514212204</v>
      </c>
      <c r="AI112" s="42">
        <f t="shared" si="127"/>
        <v>0</v>
      </c>
      <c r="AJ112" s="42">
        <f t="shared" si="130"/>
        <v>1204.5371108140096</v>
      </c>
      <c r="AK112" s="42">
        <f t="shared" ref="AK112:AK121" si="134">SUM(AH112:AJ112)</f>
        <v>-794.91204060721088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15060.798493542759</v>
      </c>
      <c r="K113" s="11">
        <f t="shared" si="115"/>
        <v>150.6079849354276</v>
      </c>
      <c r="L113" s="24">
        <f t="shared" si="121"/>
        <v>1656.6942826382872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(Interventions)'!$B$136:$AV$256, 13)</f>
        <v>28.644145995349412</v>
      </c>
      <c r="S113" s="46">
        <f>VLOOKUP(I113, '[1]Lapse Rates'!$A$4:$F$24, 4)</f>
        <v>1.0984558E-3</v>
      </c>
      <c r="T113" s="33">
        <f t="shared" si="131"/>
        <v>0.82316674931597467</v>
      </c>
      <c r="U113" s="33">
        <f t="shared" si="122"/>
        <v>2.3578908545923968E-2</v>
      </c>
      <c r="V113" s="39">
        <f t="shared" si="117"/>
        <v>9.0421229015327841E-4</v>
      </c>
      <c r="W113" s="32">
        <f t="shared" si="123"/>
        <v>0.79868362847989738</v>
      </c>
      <c r="X113" s="31"/>
      <c r="Y113" s="5">
        <f t="shared" si="128"/>
        <v>0</v>
      </c>
      <c r="Z113" s="5">
        <f t="shared" si="118"/>
        <v>4.9573488827381009</v>
      </c>
      <c r="AA113" s="5">
        <f t="shared" si="124"/>
        <v>0</v>
      </c>
      <c r="AB113" s="5">
        <f t="shared" si="108"/>
        <v>4.8099044289582009</v>
      </c>
      <c r="AC113" s="32"/>
      <c r="AD113" s="5">
        <f t="shared" si="129"/>
        <v>12028.813188627304</v>
      </c>
      <c r="AE113" s="5">
        <f t="shared" si="110"/>
        <v>-120.28813188627304</v>
      </c>
      <c r="AF113" s="5">
        <f t="shared" si="110"/>
        <v>-1323.1746009394478</v>
      </c>
      <c r="AG113" s="5">
        <f t="shared" si="132"/>
        <v>-14199.902514703246</v>
      </c>
      <c r="AH113" s="5">
        <f t="shared" si="133"/>
        <v>-3614.5520589016633</v>
      </c>
      <c r="AI113" s="42">
        <f t="shared" si="127"/>
        <v>0</v>
      </c>
      <c r="AJ113" s="42">
        <f t="shared" si="130"/>
        <v>1168.7126239916918</v>
      </c>
      <c r="AK113" s="42">
        <f t="shared" si="134"/>
        <v>-2445.8394349099717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15060.798493542759</v>
      </c>
      <c r="K114" s="11">
        <f t="shared" si="115"/>
        <v>150.6079849354276</v>
      </c>
      <c r="L114" s="24">
        <f t="shared" si="121"/>
        <v>1656.6942826382872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(Interventions)'!$B$136:$AV$256, 13)</f>
        <v>32.461588515358706</v>
      </c>
      <c r="S114" s="46">
        <f>VLOOKUP(I114, '[1]Lapse Rates'!$A$4:$F$24, 4)</f>
        <v>9.9047419999999994E-4</v>
      </c>
      <c r="T114" s="33">
        <f t="shared" si="131"/>
        <v>0.79868362847989738</v>
      </c>
      <c r="U114" s="33">
        <f t="shared" si="122"/>
        <v>2.5926539301668057E-2</v>
      </c>
      <c r="V114" s="39">
        <f t="shared" si="117"/>
        <v>7.9107552797172355E-4</v>
      </c>
      <c r="W114" s="32">
        <f t="shared" si="123"/>
        <v>0.77196601365025763</v>
      </c>
      <c r="X114" s="31"/>
      <c r="Y114" s="5">
        <f t="shared" si="128"/>
        <v>0</v>
      </c>
      <c r="Z114" s="5">
        <f t="shared" si="118"/>
        <v>4.8099044289582009</v>
      </c>
      <c r="AA114" s="5">
        <f t="shared" si="124"/>
        <v>0</v>
      </c>
      <c r="AB114" s="5">
        <f t="shared" si="108"/>
        <v>4.64900320434581</v>
      </c>
      <c r="AC114" s="32"/>
      <c r="AD114" s="5">
        <f t="shared" si="129"/>
        <v>11626.42457545001</v>
      </c>
      <c r="AE114" s="5">
        <f t="shared" si="110"/>
        <v>-116.2642457545001</v>
      </c>
      <c r="AF114" s="5">
        <f t="shared" si="110"/>
        <v>-1278.9116812054517</v>
      </c>
      <c r="AG114" s="5">
        <f t="shared" si="132"/>
        <v>-15613.713837104253</v>
      </c>
      <c r="AH114" s="5">
        <f t="shared" si="133"/>
        <v>-5382.4651886141946</v>
      </c>
      <c r="AI114" s="42">
        <f t="shared" si="127"/>
        <v>0</v>
      </c>
      <c r="AJ114" s="42">
        <f t="shared" si="130"/>
        <v>1129.6185799676102</v>
      </c>
      <c r="AK114" s="42">
        <f t="shared" si="134"/>
        <v>-4252.8466086465842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15060.798493542759</v>
      </c>
      <c r="K115" s="11">
        <f t="shared" si="115"/>
        <v>150.6079849354276</v>
      </c>
      <c r="L115" s="24">
        <f t="shared" si="121"/>
        <v>1656.6942826382872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(Interventions)'!$B$136:$AV$256, 13)</f>
        <v>36.746066943715164</v>
      </c>
      <c r="S115" s="46">
        <f>VLOOKUP(I115, '[1]Lapse Rates'!$A$4:$F$24, 4)</f>
        <v>9.2791330000000004E-4</v>
      </c>
      <c r="T115" s="33">
        <f t="shared" si="131"/>
        <v>0.77196601365025763</v>
      </c>
      <c r="U115" s="33">
        <f t="shared" si="122"/>
        <v>2.83667148158653E-2</v>
      </c>
      <c r="V115" s="39">
        <f t="shared" si="117"/>
        <v>7.1631753121405566E-4</v>
      </c>
      <c r="W115" s="32">
        <f t="shared" si="123"/>
        <v>0.74288298130317831</v>
      </c>
      <c r="X115" s="31"/>
      <c r="Y115" s="5">
        <f t="shared" si="128"/>
        <v>0</v>
      </c>
      <c r="Z115" s="5">
        <f t="shared" si="118"/>
        <v>4.64900320434581</v>
      </c>
      <c r="AA115" s="5">
        <f t="shared" si="124"/>
        <v>0</v>
      </c>
      <c r="AB115" s="5">
        <f t="shared" si="108"/>
        <v>4.4738567494723176</v>
      </c>
      <c r="AC115" s="32"/>
      <c r="AD115" s="5">
        <f t="shared" si="129"/>
        <v>11188.410885689462</v>
      </c>
      <c r="AE115" s="5">
        <f t="shared" si="110"/>
        <v>-111.88410885689461</v>
      </c>
      <c r="AF115" s="5">
        <f t="shared" si="110"/>
        <v>-1230.7299877942612</v>
      </c>
      <c r="AG115" s="5">
        <f t="shared" si="132"/>
        <v>-17083.258296843745</v>
      </c>
      <c r="AH115" s="5">
        <f t="shared" si="133"/>
        <v>-7237.4615078054394</v>
      </c>
      <c r="AI115" s="42">
        <f t="shared" si="127"/>
        <v>0</v>
      </c>
      <c r="AJ115" s="42">
        <f t="shared" si="130"/>
        <v>1087.0633440216211</v>
      </c>
      <c r="AK115" s="42">
        <f t="shared" si="134"/>
        <v>-6150.3981637838187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15060.798493542759</v>
      </c>
      <c r="K116" s="11">
        <f t="shared" si="115"/>
        <v>150.6079849354276</v>
      </c>
      <c r="L116" s="24">
        <f t="shared" si="121"/>
        <v>1656.6942826382872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(Interventions)'!$B$136:$AV$256, 13)</f>
        <v>41.532120434009933</v>
      </c>
      <c r="S116" s="46">
        <f>VLOOKUP(I116, '[1]Lapse Rates'!$A$4:$F$24, 4)</f>
        <v>7.1178370000000003E-4</v>
      </c>
      <c r="T116" s="33">
        <f t="shared" si="131"/>
        <v>0.74288298130317831</v>
      </c>
      <c r="U116" s="33">
        <f t="shared" si="122"/>
        <v>3.085350544785995E-2</v>
      </c>
      <c r="V116" s="39">
        <f t="shared" si="117"/>
        <v>5.2877199709900713E-4</v>
      </c>
      <c r="W116" s="32">
        <f t="shared" si="123"/>
        <v>0.7115007038582194</v>
      </c>
      <c r="X116" s="31"/>
      <c r="Y116" s="5">
        <f t="shared" si="128"/>
        <v>0</v>
      </c>
      <c r="Z116" s="5">
        <f t="shared" si="118"/>
        <v>4.4738567494723176</v>
      </c>
      <c r="AA116" s="5">
        <f t="shared" si="124"/>
        <v>0</v>
      </c>
      <c r="AB116" s="5">
        <f t="shared" si="108"/>
        <v>4.2848635738383161</v>
      </c>
      <c r="AC116" s="32"/>
      <c r="AD116" s="5">
        <f t="shared" si="129"/>
        <v>10715.768728822484</v>
      </c>
      <c r="AE116" s="5">
        <f t="shared" si="110"/>
        <v>-107.15768728822484</v>
      </c>
      <c r="AF116" s="5">
        <f t="shared" si="110"/>
        <v>-1178.7391481750292</v>
      </c>
      <c r="AG116" s="5">
        <f t="shared" si="132"/>
        <v>-18580.875732359251</v>
      </c>
      <c r="AH116" s="5">
        <f t="shared" si="133"/>
        <v>-9151.0038390000209</v>
      </c>
      <c r="AI116" s="42">
        <f t="shared" si="127"/>
        <v>0</v>
      </c>
      <c r="AJ116" s="42">
        <f t="shared" si="130"/>
        <v>1041.1436285216341</v>
      </c>
      <c r="AK116" s="42">
        <f t="shared" si="134"/>
        <v>-8109.8602104783868</v>
      </c>
    </row>
    <row r="117" spans="1:37" ht="15" x14ac:dyDescent="0.2">
      <c r="I117" s="2">
        <f t="shared" si="113"/>
        <v>16</v>
      </c>
      <c r="J117" s="11">
        <f t="shared" si="114"/>
        <v>15060.798493542759</v>
      </c>
      <c r="K117" s="11">
        <f t="shared" si="115"/>
        <v>150.6079849354276</v>
      </c>
      <c r="L117" s="24">
        <f t="shared" si="121"/>
        <v>1656.6942826382872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(Interventions)'!$B$136:$AV$256, 13)</f>
        <v>46.778541094215676</v>
      </c>
      <c r="S117" s="46">
        <f>VLOOKUP(I117, '[1]Lapse Rates'!$A$4:$F$24, 4)</f>
        <v>6.4944269999999999E-4</v>
      </c>
      <c r="T117" s="33">
        <f t="shared" si="131"/>
        <v>0.7115007038582194</v>
      </c>
      <c r="U117" s="33">
        <f t="shared" si="122"/>
        <v>3.3282964913995093E-2</v>
      </c>
      <c r="V117" s="39">
        <f t="shared" si="117"/>
        <v>4.6207893816558243E-4</v>
      </c>
      <c r="W117" s="32">
        <f t="shared" si="123"/>
        <v>0.67775566000605869</v>
      </c>
      <c r="X117" s="31"/>
      <c r="Y117" s="5">
        <f t="shared" si="128"/>
        <v>0</v>
      </c>
      <c r="Z117" s="5">
        <f t="shared" si="118"/>
        <v>4.2848635738383161</v>
      </c>
      <c r="AA117" s="5">
        <f t="shared" si="124"/>
        <v>0</v>
      </c>
      <c r="AB117" s="5">
        <f t="shared" si="108"/>
        <v>4.0816411336978868</v>
      </c>
      <c r="AC117" s="32"/>
      <c r="AD117" s="5">
        <f t="shared" si="129"/>
        <v>10207.541423209328</v>
      </c>
      <c r="AE117" s="5">
        <f t="shared" si="110"/>
        <v>-102.07541423209328</v>
      </c>
      <c r="AF117" s="5">
        <f t="shared" si="110"/>
        <v>-1122.8339269577762</v>
      </c>
      <c r="AG117" s="5">
        <f t="shared" si="132"/>
        <v>-20043.96667719035</v>
      </c>
      <c r="AH117" s="5">
        <f t="shared" si="133"/>
        <v>-11061.334595170891</v>
      </c>
      <c r="AI117" s="42">
        <f t="shared" si="127"/>
        <v>0</v>
      </c>
      <c r="AJ117" s="42">
        <f t="shared" si="130"/>
        <v>991.76656059726042</v>
      </c>
      <c r="AK117" s="42">
        <f t="shared" si="134"/>
        <v>-10069.568034573631</v>
      </c>
    </row>
    <row r="118" spans="1:37" ht="15" x14ac:dyDescent="0.2">
      <c r="I118" s="2">
        <f t="shared" si="113"/>
        <v>17</v>
      </c>
      <c r="J118" s="11">
        <f t="shared" si="114"/>
        <v>15060.798493542759</v>
      </c>
      <c r="K118" s="11">
        <f t="shared" si="115"/>
        <v>150.6079849354276</v>
      </c>
      <c r="L118" s="24">
        <f t="shared" si="121"/>
        <v>1656.6942826382872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(Interventions)'!$B$136:$AV$256, 13)</f>
        <v>52.568763750536</v>
      </c>
      <c r="S118" s="46">
        <f>VLOOKUP(I118, '[1]Lapse Rates'!$A$4:$F$24, 4)</f>
        <v>5.2983399999999997E-4</v>
      </c>
      <c r="T118" s="33">
        <f t="shared" si="131"/>
        <v>0.67775566000605869</v>
      </c>
      <c r="U118" s="33">
        <f t="shared" si="122"/>
        <v>3.56287771714471E-2</v>
      </c>
      <c r="V118" s="39">
        <f t="shared" si="117"/>
        <v>3.5909799236365008E-4</v>
      </c>
      <c r="W118" s="32">
        <f t="shared" si="123"/>
        <v>0.64176778484224795</v>
      </c>
      <c r="X118" s="31"/>
      <c r="Y118" s="5">
        <f t="shared" si="128"/>
        <v>0</v>
      </c>
      <c r="Z118" s="5">
        <f t="shared" si="118"/>
        <v>4.0816411336978868</v>
      </c>
      <c r="AA118" s="5">
        <f t="shared" si="124"/>
        <v>0</v>
      </c>
      <c r="AB118" s="5">
        <f t="shared" si="108"/>
        <v>3.8649117129776211</v>
      </c>
      <c r="AC118" s="32"/>
      <c r="AD118" s="5">
        <f t="shared" si="129"/>
        <v>9665.535287156401</v>
      </c>
      <c r="AE118" s="5">
        <f t="shared" si="110"/>
        <v>-96.65535287156402</v>
      </c>
      <c r="AF118" s="5">
        <f t="shared" si="110"/>
        <v>-1063.2130199295907</v>
      </c>
      <c r="AG118" s="5">
        <f t="shared" si="132"/>
        <v>-21456.682847183416</v>
      </c>
      <c r="AH118" s="5">
        <f t="shared" si="133"/>
        <v>-12951.01593282817</v>
      </c>
      <c r="AI118" s="42">
        <f t="shared" si="127"/>
        <v>0</v>
      </c>
      <c r="AJ118" s="42">
        <f t="shared" si="130"/>
        <v>939.10753054855832</v>
      </c>
      <c r="AK118" s="42">
        <f t="shared" si="134"/>
        <v>-12011.908402279612</v>
      </c>
    </row>
    <row r="119" spans="1:37" ht="15" x14ac:dyDescent="0.2">
      <c r="I119" s="2">
        <f t="shared" si="113"/>
        <v>18</v>
      </c>
      <c r="J119" s="11">
        <f t="shared" si="114"/>
        <v>15060.798493542759</v>
      </c>
      <c r="K119" s="11">
        <f t="shared" si="115"/>
        <v>150.6079849354276</v>
      </c>
      <c r="L119" s="24">
        <f t="shared" si="121"/>
        <v>1656.6942826382872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(Interventions)'!$B$136:$AV$256, 13)</f>
        <v>59.104440109930394</v>
      </c>
      <c r="S119" s="46">
        <f>VLOOKUP(I119, '[1]Lapse Rates'!$A$4:$F$24, 4)</f>
        <v>4.565131E-4</v>
      </c>
      <c r="T119" s="33">
        <f t="shared" si="131"/>
        <v>0.64176778484224795</v>
      </c>
      <c r="U119" s="33">
        <f t="shared" si="122"/>
        <v>3.7931325603691342E-2</v>
      </c>
      <c r="V119" s="39">
        <f t="shared" si="117"/>
        <v>2.929754009384676E-4</v>
      </c>
      <c r="W119" s="32">
        <f t="shared" si="123"/>
        <v>0.60354348383761813</v>
      </c>
      <c r="X119" s="31"/>
      <c r="Y119" s="5">
        <f t="shared" si="128"/>
        <v>0</v>
      </c>
      <c r="Z119" s="5">
        <f t="shared" si="128"/>
        <v>3.8649117129776211</v>
      </c>
      <c r="AA119" s="5">
        <f t="shared" si="124"/>
        <v>0</v>
      </c>
      <c r="AB119" s="5">
        <f t="shared" si="108"/>
        <v>3.6347138872804492</v>
      </c>
      <c r="AC119" s="32"/>
      <c r="AD119" s="5">
        <f t="shared" si="129"/>
        <v>9089.8467921691481</v>
      </c>
      <c r="AE119" s="5">
        <f t="shared" si="110"/>
        <v>-90.898467921691477</v>
      </c>
      <c r="AF119" s="5">
        <f t="shared" si="110"/>
        <v>-999.8870389973755</v>
      </c>
      <c r="AG119" s="5">
        <f t="shared" si="132"/>
        <v>-22843.344286985433</v>
      </c>
      <c r="AH119" s="5">
        <f t="shared" si="133"/>
        <v>-14844.283001735352</v>
      </c>
      <c r="AI119" s="42">
        <f t="shared" si="127"/>
        <v>0</v>
      </c>
      <c r="AJ119" s="42">
        <f t="shared" si="130"/>
        <v>883.17597844771853</v>
      </c>
      <c r="AK119" s="42">
        <f t="shared" si="134"/>
        <v>-13961.107023287634</v>
      </c>
    </row>
    <row r="120" spans="1:37" ht="15" x14ac:dyDescent="0.2">
      <c r="I120" s="2">
        <f t="shared" si="113"/>
        <v>19</v>
      </c>
      <c r="J120" s="11">
        <f t="shared" si="114"/>
        <v>15060.798493542759</v>
      </c>
      <c r="K120" s="11">
        <f t="shared" si="115"/>
        <v>150.6079849354276</v>
      </c>
      <c r="L120" s="24">
        <f t="shared" si="121"/>
        <v>1656.6942826382872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(Interventions)'!$B$136:$AV$256, 13)</f>
        <v>66.472715457399389</v>
      </c>
      <c r="S120" s="46">
        <f>VLOOKUP(I120, '[1]Lapse Rates'!$A$4:$F$24, 4)</f>
        <v>3.5534066900000001E-2</v>
      </c>
      <c r="T120" s="33">
        <f t="shared" si="131"/>
        <v>0.60354348383761813</v>
      </c>
      <c r="U120" s="33">
        <f t="shared" si="122"/>
        <v>4.0119174267305518E-2</v>
      </c>
      <c r="V120" s="39">
        <f t="shared" si="117"/>
        <v>2.1446354531744993E-2</v>
      </c>
      <c r="W120" s="32">
        <f t="shared" si="123"/>
        <v>0.5419779550385676</v>
      </c>
      <c r="X120" s="31"/>
      <c r="Y120" s="5">
        <f t="shared" si="128"/>
        <v>0</v>
      </c>
      <c r="Z120" s="5">
        <f t="shared" si="128"/>
        <v>3.6347138872804492</v>
      </c>
      <c r="AA120" s="5">
        <f t="shared" si="124"/>
        <v>0</v>
      </c>
      <c r="AB120" s="5">
        <f t="shared" si="108"/>
        <v>3.2639484188492154</v>
      </c>
      <c r="AC120" s="32"/>
      <c r="AD120" s="5">
        <f t="shared" si="129"/>
        <v>8162.6207687782444</v>
      </c>
      <c r="AE120" s="5">
        <f t="shared" si="110"/>
        <v>-81.62620768778244</v>
      </c>
      <c r="AF120" s="5">
        <f t="shared" si="110"/>
        <v>-897.89177942838558</v>
      </c>
      <c r="AG120" s="5">
        <f t="shared" si="132"/>
        <v>-24160.930199825136</v>
      </c>
      <c r="AH120" s="5">
        <f t="shared" si="133"/>
        <v>-16977.827418163059</v>
      </c>
      <c r="AI120" s="42">
        <f t="shared" si="127"/>
        <v>0</v>
      </c>
      <c r="AJ120" s="42">
        <f t="shared" si="130"/>
        <v>793.10213187531656</v>
      </c>
      <c r="AK120" s="42">
        <f t="shared" si="134"/>
        <v>-16184.725286287741</v>
      </c>
    </row>
    <row r="121" spans="1:37" ht="15" x14ac:dyDescent="0.2">
      <c r="I121" s="2">
        <f t="shared" si="113"/>
        <v>20</v>
      </c>
      <c r="J121" s="11">
        <f t="shared" si="114"/>
        <v>15060.798493542759</v>
      </c>
      <c r="K121" s="11">
        <f t="shared" si="115"/>
        <v>150.6079849354276</v>
      </c>
      <c r="L121" s="24">
        <f t="shared" si="121"/>
        <v>1656.6942826382872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(Interventions)'!$B$136:$AV$256, 13)</f>
        <v>74.809349835307188</v>
      </c>
      <c r="S121" s="46">
        <f>VLOOKUP(I121, '[1]Lapse Rates'!$A$4:$F$24, 4)</f>
        <v>0</v>
      </c>
      <c r="T121" s="33">
        <f t="shared" si="131"/>
        <v>0.5419779550385676</v>
      </c>
      <c r="U121" s="33">
        <f t="shared" si="122"/>
        <v>4.0545018441504592E-2</v>
      </c>
      <c r="V121" s="39">
        <f t="shared" si="117"/>
        <v>0</v>
      </c>
      <c r="W121" s="32">
        <f t="shared" si="123"/>
        <v>0.50143293659706301</v>
      </c>
      <c r="X121" s="31"/>
      <c r="Y121" s="5">
        <f t="shared" si="128"/>
        <v>0</v>
      </c>
      <c r="Z121" s="5">
        <f t="shared" si="128"/>
        <v>3.2639484188492154</v>
      </c>
      <c r="AA121" s="5">
        <f t="shared" si="124"/>
        <v>0</v>
      </c>
      <c r="AB121" s="5">
        <f t="shared" si="108"/>
        <v>3.0197745597391266</v>
      </c>
      <c r="AC121" s="32"/>
      <c r="AD121" s="5">
        <f>$W121*J121</f>
        <v>7551.9804161137681</v>
      </c>
      <c r="AE121" s="5">
        <f t="shared" si="110"/>
        <v>-75.519804161137685</v>
      </c>
      <c r="AF121" s="5">
        <f t="shared" si="110"/>
        <v>-830.72107918688107</v>
      </c>
      <c r="AG121" s="5">
        <f t="shared" si="132"/>
        <v>-24417.385911008871</v>
      </c>
      <c r="AH121" s="5">
        <f t="shared" si="133"/>
        <v>-17771.64637824312</v>
      </c>
      <c r="AI121" s="42">
        <f t="shared" si="127"/>
        <v>0</v>
      </c>
      <c r="AJ121" s="42">
        <f t="shared" si="130"/>
        <v>733.76097937244219</v>
      </c>
      <c r="AK121" s="42">
        <f t="shared" si="134"/>
        <v>-17037.88539887068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256721.82390556377</v>
      </c>
      <c r="AE124" s="21">
        <f t="shared" ref="AE124:AK124" si="135">SUM(AE101:AE121)</f>
        <v>-8292.0880235817913</v>
      </c>
      <c r="AF124" s="21">
        <f t="shared" si="135"/>
        <v>-27054.07022078937</v>
      </c>
      <c r="AG124" s="21">
        <f t="shared" si="135"/>
        <v>-273016.25226013642</v>
      </c>
      <c r="AH124" s="21">
        <f t="shared" si="135"/>
        <v>-51640.586598943788</v>
      </c>
      <c r="AI124" s="21">
        <f t="shared" si="135"/>
        <v>0</v>
      </c>
      <c r="AJ124" s="21">
        <f t="shared" si="135"/>
        <v>23494.252621654428</v>
      </c>
      <c r="AK124" s="21">
        <f t="shared" si="135"/>
        <v>-28146.333977289352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128211.89137021769</v>
      </c>
      <c r="AE126" s="21">
        <f t="shared" ref="AE126:AK126" si="136">AE101+NPV($D$6,AE102:AE121)</f>
        <v>-7020.2856326627507</v>
      </c>
      <c r="AF126" s="21">
        <f t="shared" si="136"/>
        <v>-13064.189467888793</v>
      </c>
      <c r="AG126" s="21">
        <f t="shared" si="136"/>
        <v>-91413.156176740798</v>
      </c>
      <c r="AH126" s="21">
        <f t="shared" si="136"/>
        <v>16714.260092925331</v>
      </c>
      <c r="AI126" s="21">
        <f t="shared" si="136"/>
        <v>0</v>
      </c>
      <c r="AJ126" s="21">
        <f t="shared" si="136"/>
        <v>11006.956450554577</v>
      </c>
      <c r="AK126" s="21">
        <f t="shared" si="136"/>
        <v>27721.216543479903</v>
      </c>
    </row>
    <row r="128" spans="1:37" x14ac:dyDescent="0.15">
      <c r="AC128" s="22" t="str">
        <f>"Present Value at "&amp;TEXT($D$7,"0.00%")&amp;":"</f>
        <v>Present Value at 5.64%:</v>
      </c>
      <c r="AD128" s="21">
        <f>AD101+NPV($D$7,AD102:AD121)</f>
        <v>165349.25467488848</v>
      </c>
      <c r="AE128" s="21">
        <f t="shared" ref="AE128:AK128" si="137">AE101+NPV($D$7,AE102:AE121)</f>
        <v>-7386.31221143938</v>
      </c>
      <c r="AF128" s="21">
        <f t="shared" si="137"/>
        <v>-17090.497506024236</v>
      </c>
      <c r="AG128" s="21">
        <f t="shared" si="137"/>
        <v>-138953.25097364167</v>
      </c>
      <c r="AH128" s="21">
        <f t="shared" si="137"/>
        <v>1919.1939837831596</v>
      </c>
      <c r="AI128" s="21">
        <f t="shared" si="137"/>
        <v>0</v>
      </c>
      <c r="AJ128" s="21">
        <f t="shared" si="137"/>
        <v>14615.732194419828</v>
      </c>
      <c r="AK128" s="21">
        <f t="shared" si="137"/>
        <v>16534.926178202979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13637.745392309522</v>
      </c>
    </row>
    <row r="132" spans="1:39" ht="15" x14ac:dyDescent="0.2">
      <c r="G132" s="58" t="s">
        <v>113</v>
      </c>
      <c r="H132" s="57"/>
      <c r="I132" s="57"/>
      <c r="J132" s="11">
        <f>H$131</f>
        <v>13637.745392309522</v>
      </c>
      <c r="K132" s="11">
        <f>J132*$C$10</f>
        <v>5455.0981569238093</v>
      </c>
      <c r="L132" s="24">
        <f>$C$141</f>
        <v>2093.4529644054928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13637.745392309522</v>
      </c>
      <c r="AE132" s="5">
        <f>-$W132*K132</f>
        <v>-5455.0981569238093</v>
      </c>
      <c r="AF132" s="5">
        <f>-$W132*L132</f>
        <v>-2093.4529644054928</v>
      </c>
      <c r="AG132" s="5"/>
      <c r="AH132" s="5">
        <f>SUM(AD132:AG132)</f>
        <v>6089.1942709802197</v>
      </c>
      <c r="AI132" s="42">
        <f>Y132-AA132</f>
        <v>0</v>
      </c>
      <c r="AJ132" s="42"/>
      <c r="AK132" s="42">
        <f>SUM(AH132:AJ132)</f>
        <v>6089.1942709802197</v>
      </c>
      <c r="AL132" s="6" t="s">
        <v>39</v>
      </c>
      <c r="AM132" s="36">
        <f>AK159</f>
        <v>15217.428715945196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13637.745392309522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(Interventions)'!$B$136:$AV$256, 16)</f>
        <v>7.6661326735306758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7.6661326735306757E-3</v>
      </c>
      <c r="V133" s="39">
        <f>MIN(S133*T133,T133-U133)</f>
        <v>2.6703721500000001E-3</v>
      </c>
      <c r="W133" s="32">
        <f>T133-SUM(U133:V133)</f>
        <v>0.98966349517646934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5.9600405703662993</v>
      </c>
      <c r="AC133" s="32"/>
      <c r="AD133" s="5">
        <f t="shared" ref="AD133:AD135" si="146">$W133*J133</f>
        <v>13496.778771279831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-4616.767413847705</v>
      </c>
      <c r="AH133" s="5">
        <f t="shared" ref="AH133:AH141" si="148">SUM(AD133:AG133)</f>
        <v>8880.0113574321258</v>
      </c>
      <c r="AI133" s="42">
        <f>-M133*$W132*(N133-N132)/1000</f>
        <v>0</v>
      </c>
      <c r="AJ133" s="42">
        <f>$D$6*SUM(Y133:Z133,AD133:AE133)</f>
        <v>1324.6247841115517</v>
      </c>
      <c r="AK133" s="42">
        <f t="shared" ref="AK133" si="149">SUM(AH133:AJ133)</f>
        <v>10204.636141543677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13637.745392309522</v>
      </c>
      <c r="K134" s="11">
        <f t="shared" ref="K134:K152" si="151">J134*$C$11</f>
        <v>136.37745392309523</v>
      </c>
      <c r="L134" s="24">
        <f>$C$142</f>
        <v>1684.320602636207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(Interventions)'!$B$136:$AV$256, 16)</f>
        <v>8.4856013274374664</v>
      </c>
      <c r="S134" s="46">
        <f>VLOOKUP(I134, '[1]Lapse Rates'!$A$4:$F$24, 4)</f>
        <v>2.4152155999999998E-3</v>
      </c>
      <c r="T134" s="33">
        <f t="shared" ref="T134:T136" si="152">W133</f>
        <v>0.98966349517646934</v>
      </c>
      <c r="U134" s="33">
        <f>T134*R134/1000</f>
        <v>8.3978898683858515E-3</v>
      </c>
      <c r="V134" s="39">
        <f t="shared" ref="V134:V152" si="153">MIN(S134*T134,T134-U134)</f>
        <v>2.3902507123007332E-3</v>
      </c>
      <c r="W134" s="32">
        <f>T134-SUM(U134:V134)</f>
        <v>0.97887535459578279</v>
      </c>
      <c r="X134" s="32"/>
      <c r="Y134" s="5">
        <f t="shared" ref="Y134:Z149" si="154">AA133</f>
        <v>0</v>
      </c>
      <c r="Z134" s="5">
        <f t="shared" si="154"/>
        <v>5.9600405703662993</v>
      </c>
      <c r="AA134" s="5">
        <f>O134*W134</f>
        <v>0</v>
      </c>
      <c r="AB134" s="5">
        <f t="shared" si="145"/>
        <v>5.8950712592286365</v>
      </c>
      <c r="AC134" s="32"/>
      <c r="AD134" s="5">
        <f t="shared" si="146"/>
        <v>13349.652856783987</v>
      </c>
      <c r="AE134" s="5">
        <f t="shared" si="147"/>
        <v>-133.49652856783987</v>
      </c>
      <c r="AF134" s="5">
        <f t="shared" si="147"/>
        <v>-1648.7399271584998</v>
      </c>
      <c r="AG134" s="5">
        <f t="shared" ref="AG134:AG137" si="155">-U134*M134</f>
        <v>-5057.4528175481428</v>
      </c>
      <c r="AH134" s="5">
        <f t="shared" si="148"/>
        <v>6509.963583509505</v>
      </c>
      <c r="AI134" s="42">
        <f>-M134*($W133*N134-$W132*N133)/1000</f>
        <v>0</v>
      </c>
      <c r="AJ134" s="42">
        <f t="shared" ref="AJ134:AJ135" si="156">$D$6*SUM(Y134:Z134,AD134:AE134)</f>
        <v>1297.0896157779571</v>
      </c>
      <c r="AK134" s="42">
        <f>SUM(AH134:AJ134)</f>
        <v>7807.0531992874621</v>
      </c>
      <c r="AL134" s="48" t="s">
        <v>59</v>
      </c>
      <c r="AM134" s="54">
        <f>AK159/AD159</f>
        <v>0.10000000131411807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13637.745392309522</v>
      </c>
      <c r="K135" s="11">
        <f t="shared" si="151"/>
        <v>136.37745392309523</v>
      </c>
      <c r="L135" s="24">
        <f t="shared" ref="L135:L152" si="157">$C$142</f>
        <v>1684.320602636207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(Interventions)'!$B$136:$AV$256, 16)</f>
        <v>9.3691840737322174</v>
      </c>
      <c r="S135" s="46">
        <f>VLOOKUP(I135, '[1]Lapse Rates'!$A$4:$F$24, 4)</f>
        <v>2.3963082999999999E-3</v>
      </c>
      <c r="T135" s="33">
        <f t="shared" si="152"/>
        <v>0.97887535459578279</v>
      </c>
      <c r="U135" s="33">
        <f t="shared" ref="U135:U152" si="158">T135*R135/1000</f>
        <v>9.1712633824477859E-3</v>
      </c>
      <c r="V135" s="39">
        <f t="shared" si="153"/>
        <v>2.3456871368833171E-3</v>
      </c>
      <c r="W135" s="32">
        <f t="shared" ref="W135:W152" si="159">T135-SUM(U135:V135)</f>
        <v>0.96735840407645168</v>
      </c>
      <c r="X135" s="32"/>
      <c r="Y135" s="5">
        <f t="shared" si="154"/>
        <v>0</v>
      </c>
      <c r="Z135" s="5">
        <f t="shared" si="154"/>
        <v>5.8950712592286365</v>
      </c>
      <c r="AA135" s="5">
        <f t="shared" ref="AA135:AA152" si="160">O135*W135</f>
        <v>0</v>
      </c>
      <c r="AB135" s="5">
        <f t="shared" si="145"/>
        <v>5.825712843285574</v>
      </c>
      <c r="AC135" s="32"/>
      <c r="AD135" s="5">
        <f t="shared" si="146"/>
        <v>13192.587617905521</v>
      </c>
      <c r="AE135" s="5">
        <f t="shared" si="147"/>
        <v>-131.92587617905522</v>
      </c>
      <c r="AF135" s="5">
        <f>-$W135*L135</f>
        <v>-1629.3416901192486</v>
      </c>
      <c r="AG135" s="5">
        <f t="shared" si="155"/>
        <v>-5523.2007755481472</v>
      </c>
      <c r="AH135" s="5">
        <f t="shared" si="148"/>
        <v>5908.1192760590702</v>
      </c>
      <c r="AI135" s="42">
        <f>-M135*($W134*N135-$W133*N134)/1000</f>
        <v>0</v>
      </c>
      <c r="AJ135" s="42">
        <f t="shared" si="156"/>
        <v>1281.8292233538969</v>
      </c>
      <c r="AK135" s="42">
        <f t="shared" ref="AK135:AK142" si="161">SUM(AH135:AJ135)</f>
        <v>7189.9484994129671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13637.745392309522</v>
      </c>
      <c r="K136" s="11">
        <f t="shared" si="151"/>
        <v>136.37745392309523</v>
      </c>
      <c r="L136" s="24">
        <f t="shared" si="157"/>
        <v>1684.320602636207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(Interventions)'!$B$136:$AV$256, 16)</f>
        <v>10.318316491030544</v>
      </c>
      <c r="S136" s="46">
        <f>VLOOKUP(I136, '[1]Lapse Rates'!$A$4:$F$24, 4)</f>
        <v>2.1941491999999999E-3</v>
      </c>
      <c r="T136" s="33">
        <f t="shared" si="152"/>
        <v>0.96735840407645168</v>
      </c>
      <c r="U136" s="33">
        <f t="shared" si="158"/>
        <v>9.9815101735190384E-3</v>
      </c>
      <c r="V136" s="39">
        <f t="shared" si="153"/>
        <v>2.1225286684176232E-3</v>
      </c>
      <c r="W136" s="32">
        <f t="shared" si="159"/>
        <v>0.95525436523451501</v>
      </c>
      <c r="X136" s="32"/>
      <c r="Y136" s="5">
        <f>AA135</f>
        <v>0</v>
      </c>
      <c r="Z136" s="5">
        <f t="shared" si="154"/>
        <v>5.825712843285574</v>
      </c>
      <c r="AA136" s="5">
        <f t="shared" si="160"/>
        <v>0</v>
      </c>
      <c r="AB136" s="5">
        <f t="shared" si="145"/>
        <v>5.7528188112081677</v>
      </c>
      <c r="AC136" s="32"/>
      <c r="AD136" s="5">
        <f>$W136*J136</f>
        <v>13027.515817960564</v>
      </c>
      <c r="AE136" s="5">
        <f t="shared" si="147"/>
        <v>-130.27515817960565</v>
      </c>
      <c r="AF136" s="5">
        <f t="shared" si="147"/>
        <v>-1608.9546081226658</v>
      </c>
      <c r="AG136" s="5">
        <f t="shared" si="155"/>
        <v>-6011.1548902881968</v>
      </c>
      <c r="AH136" s="5">
        <f t="shared" si="148"/>
        <v>5277.1311613700964</v>
      </c>
      <c r="AI136" s="42">
        <f t="shared" ref="AI136:AI152" si="163">-M136*($W135*N136-$W134*N135)/1000</f>
        <v>0</v>
      </c>
      <c r="AJ136" s="42">
        <f>$D$6*SUM(Y136:Z136,AD136:AE136)</f>
        <v>1265.7908111544384</v>
      </c>
      <c r="AK136" s="42">
        <f t="shared" si="161"/>
        <v>6542.9219725245348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13637.745392309522</v>
      </c>
      <c r="K137" s="11">
        <f t="shared" si="151"/>
        <v>136.37745392309523</v>
      </c>
      <c r="L137" s="24">
        <f t="shared" si="157"/>
        <v>1684.320602636207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(Interventions)'!$B$136:$AV$256, 16)</f>
        <v>11.392226136613292</v>
      </c>
      <c r="S137" s="46">
        <f>VLOOKUP(I137, '[1]Lapse Rates'!$A$4:$F$24, 4)</f>
        <v>1.9313649E-3</v>
      </c>
      <c r="T137" s="33">
        <f>W136</f>
        <v>0.95525436523451501</v>
      </c>
      <c r="U137" s="33">
        <f t="shared" si="158"/>
        <v>1.0882473746738581E-2</v>
      </c>
      <c r="V137" s="39">
        <f t="shared" si="153"/>
        <v>1.8449447515857225E-3</v>
      </c>
      <c r="W137" s="32">
        <f t="shared" si="159"/>
        <v>0.94252694673619075</v>
      </c>
      <c r="X137" s="32"/>
      <c r="Y137" s="5">
        <f t="shared" ref="Y137:Z152" si="164">AA136</f>
        <v>0</v>
      </c>
      <c r="Z137" s="5">
        <f t="shared" si="154"/>
        <v>5.7528188112081677</v>
      </c>
      <c r="AA137" s="5">
        <f t="shared" si="160"/>
        <v>0</v>
      </c>
      <c r="AB137" s="5">
        <f t="shared" si="145"/>
        <v>5.6761706060598938</v>
      </c>
      <c r="AC137" s="32"/>
      <c r="AD137" s="5">
        <f t="shared" ref="AD137:AD151" si="165">$W137*J137</f>
        <v>12853.942524979047</v>
      </c>
      <c r="AE137" s="5">
        <f t="shared" si="147"/>
        <v>-128.5394252497905</v>
      </c>
      <c r="AF137" s="5">
        <f t="shared" si="147"/>
        <v>-1587.517554927565</v>
      </c>
      <c r="AG137" s="5">
        <f t="shared" si="155"/>
        <v>-6553.7412820246291</v>
      </c>
      <c r="AH137" s="5">
        <f t="shared" si="148"/>
        <v>4584.1442627770639</v>
      </c>
      <c r="AI137" s="42">
        <f t="shared" si="163"/>
        <v>0</v>
      </c>
      <c r="AJ137" s="42">
        <f t="shared" ref="AJ137:AJ152" si="166">$D$6*SUM(Y137:Z137,AD137:AE137)</f>
        <v>1248.9263956088198</v>
      </c>
      <c r="AK137" s="42">
        <f t="shared" si="161"/>
        <v>5833.0706583858837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13637.745392309522</v>
      </c>
      <c r="K138" s="11">
        <f t="shared" si="151"/>
        <v>136.37745392309523</v>
      </c>
      <c r="L138" s="24">
        <f t="shared" si="157"/>
        <v>1684.320602636207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(Interventions)'!$B$136:$AV$256, 16)</f>
        <v>12.609393798036077</v>
      </c>
      <c r="S138" s="46">
        <f>VLOOKUP(I138, '[1]Lapse Rates'!$A$4:$F$24, 4)</f>
        <v>1.9726812000000001E-3</v>
      </c>
      <c r="T138" s="33">
        <f t="shared" ref="T138:T152" si="167">W137</f>
        <v>0.94252694673619075</v>
      </c>
      <c r="U138" s="33">
        <f t="shared" si="158"/>
        <v>1.1884693436657203E-2</v>
      </c>
      <c r="V138" s="39">
        <f t="shared" si="153"/>
        <v>1.859305188319885E-3</v>
      </c>
      <c r="W138" s="32">
        <f t="shared" si="159"/>
        <v>0.92878294811121365</v>
      </c>
      <c r="X138" s="32"/>
      <c r="Y138" s="5">
        <f t="shared" si="164"/>
        <v>0</v>
      </c>
      <c r="Z138" s="5">
        <f t="shared" si="154"/>
        <v>5.6761706060598938</v>
      </c>
      <c r="AA138" s="5">
        <f t="shared" si="160"/>
        <v>0</v>
      </c>
      <c r="AB138" s="5">
        <f t="shared" si="145"/>
        <v>5.5934002605806805</v>
      </c>
      <c r="AC138" s="32"/>
      <c r="AD138" s="5">
        <f t="shared" si="165"/>
        <v>12666.505371059358</v>
      </c>
      <c r="AE138" s="5">
        <f t="shared" si="147"/>
        <v>-126.66505371059358</v>
      </c>
      <c r="AF138" s="5">
        <f t="shared" si="147"/>
        <v>-1564.3682548809124</v>
      </c>
      <c r="AG138" s="5">
        <f>-U138*M138</f>
        <v>-7157.3070436646312</v>
      </c>
      <c r="AH138" s="5">
        <f t="shared" si="148"/>
        <v>3818.1650188032208</v>
      </c>
      <c r="AI138" s="42">
        <f t="shared" si="163"/>
        <v>0</v>
      </c>
      <c r="AJ138" s="42">
        <f t="shared" si="166"/>
        <v>1230.7151674683685</v>
      </c>
      <c r="AK138" s="42">
        <f t="shared" si="161"/>
        <v>5048.8801862715891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13637.745392309522</v>
      </c>
      <c r="K139" s="11">
        <f t="shared" si="151"/>
        <v>136.37745392309523</v>
      </c>
      <c r="L139" s="24">
        <f t="shared" si="157"/>
        <v>1684.320602636207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(Interventions)'!$B$136:$AV$256, 16)</f>
        <v>14.009658131470276</v>
      </c>
      <c r="S139" s="46">
        <f>VLOOKUP(I139, '[1]Lapse Rates'!$A$4:$F$24, 4)</f>
        <v>1.7228968999999999E-3</v>
      </c>
      <c r="T139" s="33">
        <f t="shared" si="167"/>
        <v>0.92878294811121365</v>
      </c>
      <c r="U139" s="33">
        <f t="shared" si="158"/>
        <v>1.3011931581377199E-2</v>
      </c>
      <c r="V139" s="39">
        <f t="shared" si="153"/>
        <v>1.6001972620736707E-3</v>
      </c>
      <c r="W139" s="32">
        <f t="shared" si="159"/>
        <v>0.91417081926776278</v>
      </c>
      <c r="X139" s="32"/>
      <c r="Y139" s="5">
        <f t="shared" si="164"/>
        <v>0</v>
      </c>
      <c r="Z139" s="5">
        <f t="shared" si="154"/>
        <v>5.5934002605806805</v>
      </c>
      <c r="AA139" s="5">
        <f t="shared" si="160"/>
        <v>0</v>
      </c>
      <c r="AB139" s="5">
        <f t="shared" si="145"/>
        <v>5.5054017831680548</v>
      </c>
      <c r="AC139" s="32"/>
      <c r="AD139" s="5">
        <f t="shared" si="165"/>
        <v>12467.228878252752</v>
      </c>
      <c r="AE139" s="5">
        <f t="shared" si="147"/>
        <v>-124.67228878252753</v>
      </c>
      <c r="AF139" s="5">
        <f t="shared" si="147"/>
        <v>-1539.7567452215133</v>
      </c>
      <c r="AG139" s="5">
        <f t="shared" ref="AG139:AG152" si="168">-U139*M139</f>
        <v>-7836.1625443212088</v>
      </c>
      <c r="AH139" s="5">
        <f t="shared" si="148"/>
        <v>2966.6372999275027</v>
      </c>
      <c r="AI139" s="42">
        <f t="shared" si="163"/>
        <v>0</v>
      </c>
      <c r="AJ139" s="42">
        <f t="shared" si="166"/>
        <v>1211.3535139925921</v>
      </c>
      <c r="AK139" s="42">
        <f t="shared" si="161"/>
        <v>4177.9908139200943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13637.745392309522</v>
      </c>
      <c r="K140" s="11">
        <f t="shared" si="151"/>
        <v>136.37745392309523</v>
      </c>
      <c r="L140" s="24">
        <f t="shared" si="157"/>
        <v>1684.320602636207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(Interventions)'!$B$136:$AV$256, 16)</f>
        <v>15.631423078753887</v>
      </c>
      <c r="S140" s="46">
        <f>VLOOKUP(I140, '[1]Lapse Rates'!$A$4:$F$24, 4)</f>
        <v>1.5750323E-3</v>
      </c>
      <c r="T140" s="33">
        <f t="shared" si="167"/>
        <v>0.91417081926776278</v>
      </c>
      <c r="U140" s="33">
        <f t="shared" si="158"/>
        <v>1.4289790842225456E-2</v>
      </c>
      <c r="V140" s="39">
        <f t="shared" si="153"/>
        <v>1.4398485680641887E-3</v>
      </c>
      <c r="W140" s="32">
        <f t="shared" si="159"/>
        <v>0.89844117985747318</v>
      </c>
      <c r="X140" s="32"/>
      <c r="Y140" s="5">
        <f t="shared" si="164"/>
        <v>0</v>
      </c>
      <c r="Z140" s="5">
        <f t="shared" si="154"/>
        <v>5.5054017831680548</v>
      </c>
      <c r="AA140" s="5">
        <f t="shared" si="160"/>
        <v>0</v>
      </c>
      <c r="AB140" s="5">
        <f t="shared" si="145"/>
        <v>5.4106733330438619</v>
      </c>
      <c r="AC140" s="32"/>
      <c r="AD140" s="5">
        <f t="shared" si="165"/>
        <v>12252.712060862385</v>
      </c>
      <c r="AE140" s="5">
        <f t="shared" si="147"/>
        <v>-122.52712060862386</v>
      </c>
      <c r="AF140" s="5">
        <f t="shared" si="147"/>
        <v>-1513.2629894907241</v>
      </c>
      <c r="AG140" s="5">
        <f t="shared" si="168"/>
        <v>-8605.7264491225942</v>
      </c>
      <c r="AH140" s="5">
        <f t="shared" si="148"/>
        <v>2011.1955016404427</v>
      </c>
      <c r="AI140" s="42">
        <f t="shared" si="163"/>
        <v>0</v>
      </c>
      <c r="AJ140" s="42">
        <f t="shared" si="166"/>
        <v>1190.5112225538228</v>
      </c>
      <c r="AK140" s="42">
        <f t="shared" si="161"/>
        <v>3201.7067241942655</v>
      </c>
    </row>
    <row r="141" spans="1:39" ht="15" x14ac:dyDescent="0.2">
      <c r="A141" s="12"/>
      <c r="B141" s="13">
        <v>1</v>
      </c>
      <c r="C141" s="10">
        <f>$H$131*0.14+$B$144</f>
        <v>2093.4529644054928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13637.745392309522</v>
      </c>
      <c r="K141" s="11">
        <f t="shared" si="151"/>
        <v>136.37745392309523</v>
      </c>
      <c r="L141" s="24">
        <f t="shared" si="157"/>
        <v>1684.320602636207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(Interventions)'!$B$136:$AV$256, 16)</f>
        <v>17.511137086668477</v>
      </c>
      <c r="S141" s="46">
        <f>VLOOKUP(I141, '[1]Lapse Rates'!$A$4:$F$24, 4)</f>
        <v>1.4424080000000001E-3</v>
      </c>
      <c r="T141" s="33">
        <f t="shared" si="167"/>
        <v>0.89844117985747318</v>
      </c>
      <c r="U141" s="33">
        <f t="shared" si="158"/>
        <v>1.5732726664792383E-2</v>
      </c>
      <c r="V141" s="39">
        <f t="shared" si="153"/>
        <v>1.2959187453558583E-3</v>
      </c>
      <c r="W141" s="32">
        <f t="shared" si="159"/>
        <v>0.88141253444732492</v>
      </c>
      <c r="X141" s="32"/>
      <c r="Y141" s="5">
        <f t="shared" si="164"/>
        <v>0</v>
      </c>
      <c r="Z141" s="5">
        <f t="shared" si="154"/>
        <v>5.4106733330438619</v>
      </c>
      <c r="AA141" s="5">
        <f t="shared" si="160"/>
        <v>0</v>
      </c>
      <c r="AB141" s="5">
        <f t="shared" si="145"/>
        <v>5.3081218920767803</v>
      </c>
      <c r="AC141" s="32"/>
      <c r="AD141" s="5">
        <f t="shared" si="165"/>
        <v>12020.479730382864</v>
      </c>
      <c r="AE141" s="5">
        <f t="shared" si="147"/>
        <v>-120.20479730382864</v>
      </c>
      <c r="AF141" s="5">
        <f t="shared" si="147"/>
        <v>-1484.581291191425</v>
      </c>
      <c r="AG141" s="5">
        <f t="shared" si="168"/>
        <v>-9474.7042466112525</v>
      </c>
      <c r="AH141" s="5">
        <f t="shared" si="148"/>
        <v>940.98939527635775</v>
      </c>
      <c r="AI141" s="42">
        <f t="shared" si="163"/>
        <v>0</v>
      </c>
      <c r="AJ141" s="42">
        <f t="shared" si="166"/>
        <v>1167.9477579890251</v>
      </c>
      <c r="AK141" s="42">
        <f t="shared" si="161"/>
        <v>2108.9371532653831</v>
      </c>
    </row>
    <row r="142" spans="1:39" ht="15" x14ac:dyDescent="0.2">
      <c r="A142" s="12"/>
      <c r="B142" s="70" t="s">
        <v>49</v>
      </c>
      <c r="C142" s="10">
        <f>$H$131*0.11+$B$144</f>
        <v>1684.320602636207</v>
      </c>
      <c r="D142" s="1"/>
      <c r="E142" s="1"/>
      <c r="F142" s="1"/>
      <c r="I142" s="2">
        <f t="shared" si="150"/>
        <v>10</v>
      </c>
      <c r="J142" s="11">
        <f t="shared" si="140"/>
        <v>13637.745392309522</v>
      </c>
      <c r="K142" s="11">
        <f t="shared" si="151"/>
        <v>136.37745392309523</v>
      </c>
      <c r="L142" s="24">
        <f t="shared" si="157"/>
        <v>1684.320602636207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(Interventions)'!$B$136:$AV$256, 16)</f>
        <v>19.756858262678442</v>
      </c>
      <c r="S142" s="46">
        <f>VLOOKUP(I142, '[1]Lapse Rates'!$A$4:$F$24, 4)</f>
        <v>1.4007732E-3</v>
      </c>
      <c r="T142" s="33">
        <f t="shared" si="167"/>
        <v>0.88141253444732492</v>
      </c>
      <c r="U142" s="33">
        <f t="shared" si="158"/>
        <v>1.7413942514023978E-2</v>
      </c>
      <c r="V142" s="39">
        <f t="shared" si="153"/>
        <v>1.2346590563978895E-3</v>
      </c>
      <c r="W142" s="32">
        <f t="shared" si="159"/>
        <v>0.86276393287690301</v>
      </c>
      <c r="X142" s="32"/>
      <c r="Y142" s="5">
        <f t="shared" si="164"/>
        <v>0</v>
      </c>
      <c r="Z142" s="5">
        <f t="shared" si="154"/>
        <v>5.3081218920767803</v>
      </c>
      <c r="AA142" s="5">
        <f t="shared" si="160"/>
        <v>0</v>
      </c>
      <c r="AB142" s="5">
        <f t="shared" si="145"/>
        <v>5.1958146053252445</v>
      </c>
      <c r="AC142" s="32"/>
      <c r="AD142" s="5">
        <f t="shared" si="165"/>
        <v>11766.154850242825</v>
      </c>
      <c r="AE142" s="5">
        <f t="shared" si="147"/>
        <v>-117.66154850242826</v>
      </c>
      <c r="AF142" s="5">
        <f t="shared" si="147"/>
        <v>-1453.1710673560094</v>
      </c>
      <c r="AG142" s="5">
        <f t="shared" si="168"/>
        <v>-10487.181186278147</v>
      </c>
      <c r="AH142" s="5">
        <f>SUM(AD142:AG142)</f>
        <v>-291.8589518937606</v>
      </c>
      <c r="AI142" s="42">
        <f t="shared" si="163"/>
        <v>0</v>
      </c>
      <c r="AJ142" s="42">
        <f t="shared" si="166"/>
        <v>1143.2379196583456</v>
      </c>
      <c r="AK142" s="42">
        <f t="shared" si="161"/>
        <v>851.37896776458501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13637.745392309522</v>
      </c>
      <c r="K143" s="11">
        <f t="shared" si="151"/>
        <v>136.37745392309523</v>
      </c>
      <c r="L143" s="24">
        <f t="shared" si="157"/>
        <v>1684.320602636207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(Interventions)'!$B$136:$AV$256, 16)</f>
        <v>22.361361573916291</v>
      </c>
      <c r="S143" s="46">
        <f>VLOOKUP(I143, '[1]Lapse Rates'!$A$4:$F$24, 4)</f>
        <v>1.2298243999999999E-3</v>
      </c>
      <c r="T143" s="33">
        <f t="shared" si="167"/>
        <v>0.86276393287690301</v>
      </c>
      <c r="U143" s="33">
        <f t="shared" si="158"/>
        <v>1.9292576255994471E-2</v>
      </c>
      <c r="V143" s="39">
        <f t="shared" si="153"/>
        <v>1.0610481360919775E-3</v>
      </c>
      <c r="W143" s="32">
        <f t="shared" si="159"/>
        <v>0.84241030848481657</v>
      </c>
      <c r="X143" s="31"/>
      <c r="Y143" s="5">
        <f t="shared" si="164"/>
        <v>0</v>
      </c>
      <c r="Z143" s="5">
        <f t="shared" si="154"/>
        <v>5.1958146053252445</v>
      </c>
      <c r="AA143" s="5">
        <f t="shared" si="160"/>
        <v>0</v>
      </c>
      <c r="AB143" s="5">
        <f t="shared" si="145"/>
        <v>5.0732391766850258</v>
      </c>
      <c r="AC143" s="32"/>
      <c r="AD143" s="5">
        <f t="shared" si="165"/>
        <v>11488.57730297285</v>
      </c>
      <c r="AE143" s="5">
        <f t="shared" si="147"/>
        <v>-114.88577302972851</v>
      </c>
      <c r="AF143" s="5">
        <f t="shared" si="147"/>
        <v>-1418.8890384540994</v>
      </c>
      <c r="AG143" s="5">
        <f t="shared" si="168"/>
        <v>-11618.548906071293</v>
      </c>
      <c r="AH143" s="5">
        <f t="shared" ref="AH143:AH152" si="169">SUM(AD143:AG143)</f>
        <v>-1663.7464145822705</v>
      </c>
      <c r="AI143" s="42">
        <f t="shared" si="163"/>
        <v>0</v>
      </c>
      <c r="AJ143" s="42">
        <f t="shared" si="166"/>
        <v>1116.2688485002027</v>
      </c>
      <c r="AK143" s="42">
        <f t="shared" ref="AK143:AK152" si="170">SUM(AH143:AJ143)</f>
        <v>-547.47756608206782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13637.745392309522</v>
      </c>
      <c r="K144" s="11">
        <f t="shared" si="151"/>
        <v>136.37745392309523</v>
      </c>
      <c r="L144" s="24">
        <f t="shared" si="157"/>
        <v>1684.320602636207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(Interventions)'!$B$136:$AV$256, 16)</f>
        <v>25.37109312862059</v>
      </c>
      <c r="S144" s="46">
        <f>VLOOKUP(I144, '[1]Lapse Rates'!$A$4:$F$24, 4)</f>
        <v>1.0984558E-3</v>
      </c>
      <c r="T144" s="33">
        <f t="shared" si="167"/>
        <v>0.84241030848481657</v>
      </c>
      <c r="U144" s="33">
        <f t="shared" si="158"/>
        <v>2.1372870389078279E-2</v>
      </c>
      <c r="V144" s="39">
        <f t="shared" si="153"/>
        <v>9.2535048933493598E-4</v>
      </c>
      <c r="W144" s="32">
        <f t="shared" si="159"/>
        <v>0.82011208760640331</v>
      </c>
      <c r="X144" s="31"/>
      <c r="Y144" s="5">
        <f t="shared" si="164"/>
        <v>0</v>
      </c>
      <c r="Z144" s="5">
        <f t="shared" si="154"/>
        <v>5.0732391766850258</v>
      </c>
      <c r="AA144" s="5">
        <f t="shared" si="160"/>
        <v>0</v>
      </c>
      <c r="AB144" s="5">
        <f t="shared" si="145"/>
        <v>4.9389528240711664</v>
      </c>
      <c r="AC144" s="32"/>
      <c r="AD144" s="5">
        <f t="shared" si="165"/>
        <v>11184.479843931569</v>
      </c>
      <c r="AE144" s="5">
        <f t="shared" si="147"/>
        <v>-111.84479843931571</v>
      </c>
      <c r="AF144" s="5">
        <f t="shared" si="147"/>
        <v>-1381.3316856264551</v>
      </c>
      <c r="AG144" s="5">
        <f t="shared" si="168"/>
        <v>-12871.362361544223</v>
      </c>
      <c r="AH144" s="5">
        <f t="shared" si="169"/>
        <v>-3180.0590016784245</v>
      </c>
      <c r="AI144" s="42">
        <f t="shared" si="163"/>
        <v>0</v>
      </c>
      <c r="AJ144" s="42">
        <f t="shared" si="166"/>
        <v>1086.723182726023</v>
      </c>
      <c r="AK144" s="42">
        <f t="shared" si="170"/>
        <v>-2093.3358189524015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13637.745392309522</v>
      </c>
      <c r="K145" s="11">
        <f t="shared" si="151"/>
        <v>136.37745392309523</v>
      </c>
      <c r="L145" s="24">
        <f t="shared" si="157"/>
        <v>1684.320602636207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(Interventions)'!$B$136:$AV$256, 16)</f>
        <v>28.868536217923388</v>
      </c>
      <c r="S145" s="46">
        <f>VLOOKUP(I145, '[1]Lapse Rates'!$A$4:$F$24, 4)</f>
        <v>9.9047419999999994E-4</v>
      </c>
      <c r="T145" s="33">
        <f t="shared" si="167"/>
        <v>0.82011208760640331</v>
      </c>
      <c r="U145" s="33">
        <f t="shared" si="158"/>
        <v>2.3675435503822215E-2</v>
      </c>
      <c r="V145" s="39">
        <f t="shared" si="153"/>
        <v>8.1229986388228217E-4</v>
      </c>
      <c r="W145" s="32">
        <f t="shared" si="159"/>
        <v>0.79562435223869876</v>
      </c>
      <c r="X145" s="31"/>
      <c r="Y145" s="5">
        <f t="shared" si="164"/>
        <v>0</v>
      </c>
      <c r="Z145" s="5">
        <f t="shared" si="154"/>
        <v>4.9389528240711664</v>
      </c>
      <c r="AA145" s="5">
        <f t="shared" si="160"/>
        <v>0</v>
      </c>
      <c r="AB145" s="5">
        <f t="shared" si="145"/>
        <v>4.7914805802435927</v>
      </c>
      <c r="AC145" s="32"/>
      <c r="AD145" s="5">
        <f t="shared" si="165"/>
        <v>10850.522343752562</v>
      </c>
      <c r="AE145" s="5">
        <f t="shared" si="147"/>
        <v>-108.50522343752563</v>
      </c>
      <c r="AF145" s="5">
        <f t="shared" si="147"/>
        <v>-1340.086488434727</v>
      </c>
      <c r="AG145" s="5">
        <f t="shared" si="168"/>
        <v>-14258.033848031349</v>
      </c>
      <c r="AH145" s="5">
        <f t="shared" si="169"/>
        <v>-4856.1032161510393</v>
      </c>
      <c r="AI145" s="42">
        <f t="shared" si="163"/>
        <v>0</v>
      </c>
      <c r="AJ145" s="42">
        <f t="shared" si="166"/>
        <v>1054.2763907749465</v>
      </c>
      <c r="AK145" s="42">
        <f t="shared" si="170"/>
        <v>-3801.8268253760925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13637.745392309522</v>
      </c>
      <c r="K146" s="11">
        <f t="shared" si="151"/>
        <v>136.37745392309523</v>
      </c>
      <c r="L146" s="24">
        <f t="shared" si="157"/>
        <v>1684.320602636207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(Interventions)'!$B$136:$AV$256, 16)</f>
        <v>32.81032365278017</v>
      </c>
      <c r="S146" s="46">
        <f>VLOOKUP(I146, '[1]Lapse Rates'!$A$4:$F$24, 4)</f>
        <v>9.2791330000000004E-4</v>
      </c>
      <c r="T146" s="33">
        <f t="shared" si="167"/>
        <v>0.79562435223869876</v>
      </c>
      <c r="U146" s="33">
        <f t="shared" si="158"/>
        <v>2.6104692502985281E-2</v>
      </c>
      <c r="V146" s="39">
        <f t="shared" si="153"/>
        <v>7.3827041824617334E-4</v>
      </c>
      <c r="W146" s="32">
        <f t="shared" si="159"/>
        <v>0.76878138931746731</v>
      </c>
      <c r="X146" s="31"/>
      <c r="Y146" s="5">
        <f t="shared" si="164"/>
        <v>0</v>
      </c>
      <c r="Z146" s="5">
        <f t="shared" si="154"/>
        <v>4.7914805802435927</v>
      </c>
      <c r="AA146" s="5">
        <f t="shared" si="160"/>
        <v>0</v>
      </c>
      <c r="AB146" s="5">
        <f t="shared" si="145"/>
        <v>4.6298244730726905</v>
      </c>
      <c r="AC146" s="32"/>
      <c r="AD146" s="5">
        <f t="shared" si="165"/>
        <v>10484.444849857602</v>
      </c>
      <c r="AE146" s="5">
        <f t="shared" si="147"/>
        <v>-104.84444849857603</v>
      </c>
      <c r="AF146" s="5">
        <f t="shared" si="147"/>
        <v>-1294.874332950697</v>
      </c>
      <c r="AG146" s="5">
        <f t="shared" si="168"/>
        <v>-15721.002861380322</v>
      </c>
      <c r="AH146" s="5">
        <f t="shared" si="169"/>
        <v>-6636.2767929719921</v>
      </c>
      <c r="AI146" s="42">
        <f t="shared" si="163"/>
        <v>0</v>
      </c>
      <c r="AJ146" s="42">
        <f t="shared" si="166"/>
        <v>1018.7088436182424</v>
      </c>
      <c r="AK146" s="42">
        <f t="shared" si="170"/>
        <v>-5617.56794935375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13637.745392309522</v>
      </c>
      <c r="K147" s="11">
        <f t="shared" si="151"/>
        <v>136.37745392309523</v>
      </c>
      <c r="L147" s="24">
        <f t="shared" si="157"/>
        <v>1684.320602636207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(Interventions)'!$B$136:$AV$256, 16)</f>
        <v>37.232434484149792</v>
      </c>
      <c r="S147" s="46">
        <f>VLOOKUP(I147, '[1]Lapse Rates'!$A$4:$F$24, 4)</f>
        <v>7.1178370000000003E-4</v>
      </c>
      <c r="T147" s="33">
        <f t="shared" si="167"/>
        <v>0.76878138931746731</v>
      </c>
      <c r="U147" s="33">
        <f t="shared" si="158"/>
        <v>2.8623602710396257E-2</v>
      </c>
      <c r="V147" s="39">
        <f t="shared" si="153"/>
        <v>5.4720606177952741E-4</v>
      </c>
      <c r="W147" s="32">
        <f t="shared" si="159"/>
        <v>0.7396105805452915</v>
      </c>
      <c r="X147" s="31"/>
      <c r="Y147" s="5">
        <f t="shared" si="164"/>
        <v>0</v>
      </c>
      <c r="Z147" s="5">
        <f t="shared" si="154"/>
        <v>4.6298244730726905</v>
      </c>
      <c r="AA147" s="5">
        <f t="shared" si="160"/>
        <v>0</v>
      </c>
      <c r="AB147" s="5">
        <f t="shared" si="145"/>
        <v>4.4541494031121038</v>
      </c>
      <c r="AC147" s="32"/>
      <c r="AD147" s="5">
        <f t="shared" si="165"/>
        <v>10086.62078693492</v>
      </c>
      <c r="AE147" s="5">
        <f t="shared" si="147"/>
        <v>-100.86620786934921</v>
      </c>
      <c r="AF147" s="5">
        <f t="shared" si="147"/>
        <v>-1245.7413387401602</v>
      </c>
      <c r="AG147" s="5">
        <f t="shared" si="168"/>
        <v>-17237.963636679229</v>
      </c>
      <c r="AH147" s="5">
        <f t="shared" si="169"/>
        <v>-8497.9503963538191</v>
      </c>
      <c r="AI147" s="42">
        <f t="shared" si="163"/>
        <v>0</v>
      </c>
      <c r="AJ147" s="42">
        <f t="shared" si="166"/>
        <v>980.05670998714106</v>
      </c>
      <c r="AK147" s="42">
        <f t="shared" si="170"/>
        <v>-7517.8936863666777</v>
      </c>
    </row>
    <row r="148" spans="1:37" ht="15" x14ac:dyDescent="0.2">
      <c r="I148" s="2">
        <f t="shared" si="150"/>
        <v>16</v>
      </c>
      <c r="J148" s="11">
        <f t="shared" si="140"/>
        <v>13637.745392309522</v>
      </c>
      <c r="K148" s="11">
        <f t="shared" si="151"/>
        <v>136.37745392309523</v>
      </c>
      <c r="L148" s="24">
        <f t="shared" si="157"/>
        <v>1684.320602636207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(Interventions)'!$B$136:$AV$256, 16)</f>
        <v>42.103165974783167</v>
      </c>
      <c r="S148" s="46">
        <f>VLOOKUP(I148, '[1]Lapse Rates'!$A$4:$F$24, 4)</f>
        <v>6.4944269999999999E-4</v>
      </c>
      <c r="T148" s="33">
        <f t="shared" si="167"/>
        <v>0.7396105805452915</v>
      </c>
      <c r="U148" s="33">
        <f t="shared" si="158"/>
        <v>3.113994702940414E-2</v>
      </c>
      <c r="V148" s="39">
        <f t="shared" si="153"/>
        <v>4.8033469237790155E-4</v>
      </c>
      <c r="W148" s="32">
        <f t="shared" si="159"/>
        <v>0.7079902988235095</v>
      </c>
      <c r="X148" s="31"/>
      <c r="Y148" s="5">
        <f t="shared" si="164"/>
        <v>0</v>
      </c>
      <c r="Z148" s="5">
        <f t="shared" si="154"/>
        <v>4.4541494031121038</v>
      </c>
      <c r="AA148" s="5">
        <f t="shared" si="160"/>
        <v>0</v>
      </c>
      <c r="AB148" s="5">
        <f t="shared" si="145"/>
        <v>4.2637228967018332</v>
      </c>
      <c r="AC148" s="32"/>
      <c r="AD148" s="5">
        <f t="shared" si="165"/>
        <v>9655.3914355801589</v>
      </c>
      <c r="AE148" s="5">
        <f t="shared" si="147"/>
        <v>-96.553914355801595</v>
      </c>
      <c r="AF148" s="5">
        <f t="shared" si="147"/>
        <v>-1192.4826467750017</v>
      </c>
      <c r="AG148" s="5">
        <f t="shared" si="168"/>
        <v>-18753.379159571025</v>
      </c>
      <c r="AH148" s="5">
        <f t="shared" si="169"/>
        <v>-10387.024285121668</v>
      </c>
      <c r="AI148" s="42">
        <f t="shared" si="163"/>
        <v>0</v>
      </c>
      <c r="AJ148" s="42">
        <f t="shared" si="166"/>
        <v>938.15891288855482</v>
      </c>
      <c r="AK148" s="42">
        <f t="shared" si="170"/>
        <v>-9448.8653722331128</v>
      </c>
    </row>
    <row r="149" spans="1:37" ht="15" x14ac:dyDescent="0.2">
      <c r="I149" s="2">
        <f t="shared" si="150"/>
        <v>17</v>
      </c>
      <c r="J149" s="11">
        <f t="shared" si="140"/>
        <v>13637.745392309522</v>
      </c>
      <c r="K149" s="11">
        <f t="shared" si="151"/>
        <v>136.37745392309523</v>
      </c>
      <c r="L149" s="24">
        <f t="shared" si="157"/>
        <v>1684.320602636207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(Interventions)'!$B$136:$AV$256, 16)</f>
        <v>47.502856572890899</v>
      </c>
      <c r="S149" s="46">
        <f>VLOOKUP(I149, '[1]Lapse Rates'!$A$4:$F$24, 4)</f>
        <v>5.2983399999999997E-4</v>
      </c>
      <c r="T149" s="33">
        <f t="shared" si="167"/>
        <v>0.7079902988235095</v>
      </c>
      <c r="U149" s="33">
        <f t="shared" si="158"/>
        <v>3.3631561620011338E-2</v>
      </c>
      <c r="V149" s="39">
        <f t="shared" si="153"/>
        <v>3.7511733198685533E-4</v>
      </c>
      <c r="W149" s="32">
        <f t="shared" si="159"/>
        <v>0.67398361987151134</v>
      </c>
      <c r="X149" s="31"/>
      <c r="Y149" s="5">
        <f t="shared" si="164"/>
        <v>0</v>
      </c>
      <c r="Z149" s="5">
        <f t="shared" si="154"/>
        <v>4.2637228967018332</v>
      </c>
      <c r="AA149" s="5">
        <f t="shared" si="160"/>
        <v>0</v>
      </c>
      <c r="AB149" s="5">
        <f t="shared" si="145"/>
        <v>4.0589248141160041</v>
      </c>
      <c r="AC149" s="32"/>
      <c r="AD149" s="5">
        <f t="shared" si="165"/>
        <v>9191.6170063947957</v>
      </c>
      <c r="AE149" s="5">
        <f t="shared" si="147"/>
        <v>-91.916170063947973</v>
      </c>
      <c r="AF149" s="5">
        <f t="shared" si="147"/>
        <v>-1135.2044967889162</v>
      </c>
      <c r="AG149" s="5">
        <f t="shared" si="168"/>
        <v>-20253.901722857809</v>
      </c>
      <c r="AH149" s="5">
        <f t="shared" si="169"/>
        <v>-12289.405383315878</v>
      </c>
      <c r="AI149" s="42">
        <f t="shared" si="163"/>
        <v>0</v>
      </c>
      <c r="AJ149" s="42">
        <f t="shared" si="166"/>
        <v>893.09892326022259</v>
      </c>
      <c r="AK149" s="42">
        <f t="shared" si="170"/>
        <v>-11396.306460055655</v>
      </c>
    </row>
    <row r="150" spans="1:37" ht="15" x14ac:dyDescent="0.2">
      <c r="I150" s="2">
        <f t="shared" si="150"/>
        <v>18</v>
      </c>
      <c r="J150" s="11">
        <f t="shared" si="140"/>
        <v>13637.745392309522</v>
      </c>
      <c r="K150" s="11">
        <f t="shared" si="151"/>
        <v>136.37745392309523</v>
      </c>
      <c r="L150" s="24">
        <f t="shared" si="157"/>
        <v>1684.320602636207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(Interventions)'!$B$136:$AV$256, 16)</f>
        <v>53.620287264754026</v>
      </c>
      <c r="S150" s="46">
        <f>VLOOKUP(I150, '[1]Lapse Rates'!$A$4:$F$24, 4)</f>
        <v>4.565131E-4</v>
      </c>
      <c r="T150" s="33">
        <f t="shared" si="167"/>
        <v>0.67398361987151134</v>
      </c>
      <c r="U150" s="33">
        <f t="shared" si="158"/>
        <v>3.6139195309249215E-2</v>
      </c>
      <c r="V150" s="39">
        <f t="shared" si="153"/>
        <v>3.0768235165676527E-4</v>
      </c>
      <c r="W150" s="32">
        <f t="shared" si="159"/>
        <v>0.63753674221060541</v>
      </c>
      <c r="X150" s="31"/>
      <c r="Y150" s="5">
        <f t="shared" si="164"/>
        <v>0</v>
      </c>
      <c r="Z150" s="5">
        <f t="shared" si="164"/>
        <v>4.0589248141160041</v>
      </c>
      <c r="AA150" s="5">
        <f t="shared" si="160"/>
        <v>0</v>
      </c>
      <c r="AB150" s="5">
        <f t="shared" si="145"/>
        <v>3.8394311472475069</v>
      </c>
      <c r="AC150" s="32"/>
      <c r="AD150" s="5">
        <f t="shared" si="165"/>
        <v>8694.5637685107067</v>
      </c>
      <c r="AE150" s="5">
        <f t="shared" si="147"/>
        <v>-86.945637685107087</v>
      </c>
      <c r="AF150" s="5">
        <f t="shared" si="147"/>
        <v>-1073.816269842891</v>
      </c>
      <c r="AG150" s="5">
        <f t="shared" si="168"/>
        <v>-21764.071451893848</v>
      </c>
      <c r="AH150" s="5">
        <f t="shared" si="169"/>
        <v>-14230.269590911139</v>
      </c>
      <c r="AI150" s="42">
        <f t="shared" si="163"/>
        <v>0</v>
      </c>
      <c r="AJ150" s="42">
        <f t="shared" si="166"/>
        <v>844.80551915825629</v>
      </c>
      <c r="AK150" s="42">
        <f t="shared" si="170"/>
        <v>-13385.464071752882</v>
      </c>
    </row>
    <row r="151" spans="1:37" ht="15" x14ac:dyDescent="0.2">
      <c r="I151" s="2">
        <f t="shared" si="150"/>
        <v>19</v>
      </c>
      <c r="J151" s="11">
        <f t="shared" si="140"/>
        <v>13637.745392309522</v>
      </c>
      <c r="K151" s="11">
        <f t="shared" si="151"/>
        <v>136.37745392309523</v>
      </c>
      <c r="L151" s="24">
        <f t="shared" si="157"/>
        <v>1684.320602636207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(Interventions)'!$B$136:$AV$256, 16)</f>
        <v>60.542834929301108</v>
      </c>
      <c r="S151" s="46">
        <f>VLOOKUP(I151, '[1]Lapse Rates'!$A$4:$F$24, 4)</f>
        <v>3.5534066900000001E-2</v>
      </c>
      <c r="T151" s="33">
        <f t="shared" si="167"/>
        <v>0.63753674221060541</v>
      </c>
      <c r="U151" s="33">
        <f t="shared" si="158"/>
        <v>3.8598281745021078E-2</v>
      </c>
      <c r="V151" s="39">
        <f t="shared" si="153"/>
        <v>2.2654273248919707E-2</v>
      </c>
      <c r="W151" s="32">
        <f t="shared" si="159"/>
        <v>0.57628418721666463</v>
      </c>
      <c r="X151" s="31"/>
      <c r="Y151" s="5">
        <f t="shared" si="164"/>
        <v>0</v>
      </c>
      <c r="Z151" s="5">
        <f t="shared" si="164"/>
        <v>3.8394311472475069</v>
      </c>
      <c r="AA151" s="5">
        <f t="shared" si="160"/>
        <v>0</v>
      </c>
      <c r="AB151" s="5">
        <f t="shared" si="145"/>
        <v>3.470550497833047</v>
      </c>
      <c r="AC151" s="32"/>
      <c r="AD151" s="5">
        <f t="shared" si="165"/>
        <v>7859.217018874906</v>
      </c>
      <c r="AE151" s="5">
        <f t="shared" si="147"/>
        <v>-78.592170188749066</v>
      </c>
      <c r="AF151" s="5">
        <f t="shared" si="147"/>
        <v>-970.64732950248936</v>
      </c>
      <c r="AG151" s="5">
        <f t="shared" si="168"/>
        <v>-23245.004617022299</v>
      </c>
      <c r="AH151" s="5">
        <f t="shared" si="169"/>
        <v>-16435.027097838632</v>
      </c>
      <c r="AI151" s="42">
        <f t="shared" si="163"/>
        <v>0</v>
      </c>
      <c r="AJ151" s="42">
        <f t="shared" si="166"/>
        <v>763.65594585165707</v>
      </c>
      <c r="AK151" s="42">
        <f t="shared" si="170"/>
        <v>-15671.371151986976</v>
      </c>
    </row>
    <row r="152" spans="1:37" ht="15" x14ac:dyDescent="0.2">
      <c r="I152" s="2">
        <f t="shared" si="150"/>
        <v>20</v>
      </c>
      <c r="J152" s="11">
        <f t="shared" si="140"/>
        <v>13637.745392309522</v>
      </c>
      <c r="K152" s="11">
        <f t="shared" si="151"/>
        <v>136.37745392309523</v>
      </c>
      <c r="L152" s="24">
        <f t="shared" si="157"/>
        <v>1684.320602636207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(Interventions)'!$B$136:$AV$256, 16)</f>
        <v>68.403576254814837</v>
      </c>
      <c r="S152" s="46">
        <f>VLOOKUP(I152, '[1]Lapse Rates'!$A$4:$F$24, 4)</f>
        <v>0</v>
      </c>
      <c r="T152" s="33">
        <f t="shared" si="167"/>
        <v>0.57628418721666463</v>
      </c>
      <c r="U152" s="33">
        <f t="shared" si="158"/>
        <v>3.9419899344719109E-2</v>
      </c>
      <c r="V152" s="39">
        <f t="shared" si="153"/>
        <v>0</v>
      </c>
      <c r="W152" s="32">
        <f t="shared" si="159"/>
        <v>0.53686428787194551</v>
      </c>
      <c r="X152" s="31"/>
      <c r="Y152" s="5">
        <f t="shared" si="164"/>
        <v>0</v>
      </c>
      <c r="Z152" s="5">
        <f t="shared" si="164"/>
        <v>3.470550497833047</v>
      </c>
      <c r="AA152" s="5">
        <f t="shared" si="160"/>
        <v>0</v>
      </c>
      <c r="AB152" s="5">
        <f t="shared" si="145"/>
        <v>3.2331524322083385</v>
      </c>
      <c r="AC152" s="32"/>
      <c r="AD152" s="5">
        <f>$W152*J152</f>
        <v>7321.6184682211579</v>
      </c>
      <c r="AE152" s="5">
        <f t="shared" si="147"/>
        <v>-73.216184682211576</v>
      </c>
      <c r="AF152" s="5">
        <f t="shared" si="147"/>
        <v>-904.25158088233343</v>
      </c>
      <c r="AG152" s="5">
        <f t="shared" si="168"/>
        <v>-23739.806562470843</v>
      </c>
      <c r="AH152" s="5">
        <f t="shared" si="169"/>
        <v>-17395.655859814229</v>
      </c>
      <c r="AI152" s="42">
        <f t="shared" si="163"/>
        <v>0</v>
      </c>
      <c r="AJ152" s="42">
        <f t="shared" si="166"/>
        <v>711.4087250190081</v>
      </c>
      <c r="AK152" s="42">
        <f t="shared" si="170"/>
        <v>-16684.24713479522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237548.35669704987</v>
      </c>
      <c r="AE155" s="21">
        <f t="shared" ref="AE155:AK155" si="171">SUM(AE132:AE152)</f>
        <v>-7559.236482258415</v>
      </c>
      <c r="AF155" s="21">
        <f t="shared" si="171"/>
        <v>-28080.472300871828</v>
      </c>
      <c r="AG155" s="21">
        <f t="shared" si="171"/>
        <v>-250786.47377677693</v>
      </c>
      <c r="AH155" s="21">
        <f t="shared" si="171"/>
        <v>-48877.825862857244</v>
      </c>
      <c r="AI155" s="21">
        <f t="shared" si="171"/>
        <v>0</v>
      </c>
      <c r="AJ155" s="21">
        <f t="shared" si="171"/>
        <v>21769.18841345307</v>
      </c>
      <c r="AK155" s="21">
        <f t="shared" si="171"/>
        <v>-27108.637449404163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117626.43600730684</v>
      </c>
      <c r="AE157" s="21">
        <f t="shared" ref="AE157:AK157" si="172">AE132+NPV($D$6,AE133:AE152)</f>
        <v>-6372.0747746548786</v>
      </c>
      <c r="AF157" s="21">
        <f t="shared" si="172"/>
        <v>-13418.511212311023</v>
      </c>
      <c r="AG157" s="21">
        <f t="shared" si="172"/>
        <v>-82205.469721788599</v>
      </c>
      <c r="AH157" s="21">
        <f t="shared" si="172"/>
        <v>15630.380298552373</v>
      </c>
      <c r="AI157" s="21">
        <f t="shared" si="172"/>
        <v>0</v>
      </c>
      <c r="AJ157" s="21">
        <f t="shared" si="172"/>
        <v>10115.93105319276</v>
      </c>
      <c r="AK157" s="21">
        <f t="shared" si="172"/>
        <v>25746.311351745127</v>
      </c>
    </row>
    <row r="159" spans="1:37" x14ac:dyDescent="0.15">
      <c r="AC159" s="22" t="str">
        <f>"Present Value at "&amp;TEXT($D$7,"0.00%")&amp;":"</f>
        <v>Present Value at 5.64%:</v>
      </c>
      <c r="AD159" s="21">
        <f>AD132+NPV($D$7,AD133:AD152)</f>
        <v>152174.28515970218</v>
      </c>
      <c r="AE159" s="21">
        <f t="shared" ref="AE159:AK159" si="173">AE132+NPV($D$7,AE133:AE152)</f>
        <v>-6712.7046220493248</v>
      </c>
      <c r="AF159" s="21">
        <f t="shared" si="173"/>
        <v>-17625.43730848837</v>
      </c>
      <c r="AG159" s="21">
        <f t="shared" si="173"/>
        <v>-126091.91779870796</v>
      </c>
      <c r="AH159" s="21">
        <f t="shared" si="173"/>
        <v>1744.2254304565286</v>
      </c>
      <c r="AI159" s="21">
        <f t="shared" si="173"/>
        <v>0</v>
      </c>
      <c r="AJ159" s="21">
        <f t="shared" si="173"/>
        <v>13473.203285488662</v>
      </c>
      <c r="AK159" s="21">
        <f t="shared" si="173"/>
        <v>15217.428715945196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13418.980930938764</v>
      </c>
    </row>
    <row r="162" spans="1:39" ht="15" x14ac:dyDescent="0.2">
      <c r="G162" s="58" t="s">
        <v>114</v>
      </c>
      <c r="H162" s="57"/>
      <c r="I162" s="57"/>
      <c r="J162" s="11">
        <f>H$161</f>
        <v>13418.980930938764</v>
      </c>
      <c r="K162" s="11">
        <f>J162*$C$10</f>
        <v>5367.5923723755059</v>
      </c>
      <c r="L162" s="24">
        <f>$C$171</f>
        <v>2062.8372772789244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13418.980930938764</v>
      </c>
      <c r="AE162" s="5">
        <f>-$W162*K162</f>
        <v>-5367.5923723755059</v>
      </c>
      <c r="AF162" s="5">
        <f>-$W162*L162</f>
        <v>-2062.8372772789244</v>
      </c>
      <c r="AG162" s="5"/>
      <c r="AH162" s="5">
        <f>SUM(AD162:AG162)</f>
        <v>5988.5512812843335</v>
      </c>
      <c r="AI162" s="42">
        <f>Y162-AA162</f>
        <v>0</v>
      </c>
      <c r="AJ162" s="42"/>
      <c r="AK162" s="42">
        <f>SUM(AH162:AJ162)</f>
        <v>5988.5512812843335</v>
      </c>
      <c r="AL162" s="6" t="s">
        <v>39</v>
      </c>
      <c r="AM162" s="36">
        <f>AK189</f>
        <v>15005.355795484322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13418.980930938764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(Interventions)'!$B$136:$AV$256, 19)</f>
        <v>7.4675282001231444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7.4675282001231448E-3</v>
      </c>
      <c r="V163" s="39">
        <f>MIN(S163*T163,T163-U163)</f>
        <v>2.6703721500000001E-3</v>
      </c>
      <c r="W163" s="32">
        <f>T163-SUM(U163:V163)</f>
        <v>0.98986209964987681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5.9612366241004562</v>
      </c>
      <c r="AC163" s="32"/>
      <c r="AD163" s="5">
        <f t="shared" ref="AD163:AD165" si="182">$W163*J163</f>
        <v>13282.940639460703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-4497.162040431961</v>
      </c>
      <c r="AH163" s="5">
        <f t="shared" ref="AH163:AH171" si="184">SUM(AD163:AG163)</f>
        <v>8785.7785990287412</v>
      </c>
      <c r="AI163" s="42">
        <f>-M163*$W162*(N163-N162)/1000</f>
        <v>0</v>
      </c>
      <c r="AJ163" s="42">
        <f>$D$6*SUM(Y163:Z163,AD163:AE163)</f>
        <v>1303.6472633800952</v>
      </c>
      <c r="AK163" s="42">
        <f t="shared" ref="AK163" si="185">SUM(AH163:AJ163)</f>
        <v>10089.425862408836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13418.980930938764</v>
      </c>
      <c r="K164" s="11">
        <f t="shared" ref="K164:K182" si="187">J164*$C$11</f>
        <v>134.18980930938764</v>
      </c>
      <c r="L164" s="24">
        <f>$C$172</f>
        <v>1660.2678493507615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(Interventions)'!$B$136:$AV$256, 19)</f>
        <v>8.2657670961567042</v>
      </c>
      <c r="S164" s="46">
        <f>VLOOKUP(I164, '[1]Lapse Rates'!$A$4:$F$24, 4)</f>
        <v>2.4152155999999998E-3</v>
      </c>
      <c r="T164" s="33">
        <f t="shared" ref="T164:T166" si="188">W163</f>
        <v>0.98986209964987681</v>
      </c>
      <c r="U164" s="33">
        <f>T164*R164/1000</f>
        <v>8.1819695730185396E-3</v>
      </c>
      <c r="V164" s="39">
        <f t="shared" ref="V164:V182" si="189">MIN(S164*T164,T164-U164)</f>
        <v>2.390730384923137E-3</v>
      </c>
      <c r="W164" s="32">
        <f>T164-SUM(U164:V164)</f>
        <v>0.97928939969193518</v>
      </c>
      <c r="X164" s="32"/>
      <c r="Y164" s="5">
        <f t="shared" ref="Y164:Z179" si="190">AA163</f>
        <v>0</v>
      </c>
      <c r="Z164" s="5">
        <f t="shared" si="190"/>
        <v>5.9612366241004562</v>
      </c>
      <c r="AA164" s="5">
        <f>O164*W164</f>
        <v>0</v>
      </c>
      <c r="AB164" s="5">
        <f t="shared" si="181"/>
        <v>5.8975647588707441</v>
      </c>
      <c r="AC164" s="32"/>
      <c r="AD164" s="5">
        <f t="shared" si="182"/>
        <v>13141.065780336547</v>
      </c>
      <c r="AE164" s="5">
        <f t="shared" si="183"/>
        <v>-131.41065780336547</v>
      </c>
      <c r="AF164" s="5">
        <f t="shared" si="183"/>
        <v>-1625.8827055185275</v>
      </c>
      <c r="AG164" s="5">
        <f t="shared" ref="AG164:AG167" si="191">-U164*M164</f>
        <v>-4927.4193539893822</v>
      </c>
      <c r="AH164" s="5">
        <f t="shared" si="184"/>
        <v>6456.3530630252717</v>
      </c>
      <c r="AI164" s="42">
        <f>-M164*($W163*N164-$W162*N163)/1000</f>
        <v>0</v>
      </c>
      <c r="AJ164" s="42">
        <f t="shared" ref="AJ164:AJ165" si="192">$D$6*SUM(Y164:Z164,AD164:AE164)</f>
        <v>1276.8319648333293</v>
      </c>
      <c r="AK164" s="42">
        <f>SUM(AH164:AJ164)</f>
        <v>7733.1850278586007</v>
      </c>
      <c r="AL164" s="48" t="s">
        <v>59</v>
      </c>
      <c r="AM164" s="54">
        <f>AK189/AD189</f>
        <v>0.10000000141388099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13418.980930938764</v>
      </c>
      <c r="K165" s="11">
        <f t="shared" si="187"/>
        <v>134.18980930938764</v>
      </c>
      <c r="L165" s="24">
        <f t="shared" ref="L165:L182" si="193">$C$172</f>
        <v>1660.2678493507615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(Interventions)'!$B$136:$AV$256, 19)</f>
        <v>9.1264590977287909</v>
      </c>
      <c r="S165" s="46">
        <f>VLOOKUP(I165, '[1]Lapse Rates'!$A$4:$F$24, 4)</f>
        <v>2.3963082999999999E-3</v>
      </c>
      <c r="T165" s="33">
        <f t="shared" si="188"/>
        <v>0.97928939969193518</v>
      </c>
      <c r="U165" s="33">
        <f t="shared" ref="U165:U182" si="194">T165*R165/1000</f>
        <v>8.937444651127828E-3</v>
      </c>
      <c r="V165" s="39">
        <f t="shared" si="189"/>
        <v>2.3466793165838017E-3</v>
      </c>
      <c r="W165" s="32">
        <f t="shared" ref="W165:W182" si="195">T165-SUM(U165:V165)</f>
        <v>0.96800527572422357</v>
      </c>
      <c r="X165" s="32"/>
      <c r="Y165" s="5">
        <f t="shared" si="190"/>
        <v>0</v>
      </c>
      <c r="Z165" s="5">
        <f t="shared" si="190"/>
        <v>5.8975647588707441</v>
      </c>
      <c r="AA165" s="5">
        <f t="shared" ref="AA165:AA182" si="196">O165*W165</f>
        <v>0</v>
      </c>
      <c r="AB165" s="5">
        <f t="shared" si="181"/>
        <v>5.8296084919412339</v>
      </c>
      <c r="AC165" s="32"/>
      <c r="AD165" s="5">
        <f t="shared" si="182"/>
        <v>12989.644335991476</v>
      </c>
      <c r="AE165" s="5">
        <f t="shared" si="183"/>
        <v>-129.89644335991477</v>
      </c>
      <c r="AF165" s="5">
        <f>-$W165*L165</f>
        <v>-1607.1480372868475</v>
      </c>
      <c r="AG165" s="5">
        <f t="shared" si="191"/>
        <v>-5382.3883548040603</v>
      </c>
      <c r="AH165" s="5">
        <f t="shared" si="184"/>
        <v>5870.2115005406531</v>
      </c>
      <c r="AI165" s="42">
        <f>-M165*($W164*N165-$W163*N164)/1000</f>
        <v>0</v>
      </c>
      <c r="AJ165" s="42">
        <f t="shared" si="192"/>
        <v>1262.1198193700016</v>
      </c>
      <c r="AK165" s="42">
        <f t="shared" ref="AK165:AK172" si="197">SUM(AH165:AJ165)</f>
        <v>7132.3313199106542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13418.980930938764</v>
      </c>
      <c r="K166" s="11">
        <f t="shared" si="187"/>
        <v>134.18980930938764</v>
      </c>
      <c r="L166" s="24">
        <f t="shared" si="193"/>
        <v>1660.2678493507615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(Interventions)'!$B$136:$AV$256, 19)</f>
        <v>10.051002592299183</v>
      </c>
      <c r="S166" s="46">
        <f>VLOOKUP(I166, '[1]Lapse Rates'!$A$4:$F$24, 4)</f>
        <v>2.1941491999999999E-3</v>
      </c>
      <c r="T166" s="33">
        <f t="shared" si="188"/>
        <v>0.96800527572422357</v>
      </c>
      <c r="U166" s="33">
        <f t="shared" si="194"/>
        <v>9.7294235356634555E-3</v>
      </c>
      <c r="V166" s="39">
        <f t="shared" si="189"/>
        <v>2.1239480013260843E-3</v>
      </c>
      <c r="W166" s="32">
        <f t="shared" si="195"/>
        <v>0.95615190418723406</v>
      </c>
      <c r="X166" s="32"/>
      <c r="Y166" s="5">
        <f>AA165</f>
        <v>0</v>
      </c>
      <c r="Z166" s="5">
        <f t="shared" si="190"/>
        <v>5.8296084919412339</v>
      </c>
      <c r="AA166" s="5">
        <f t="shared" si="196"/>
        <v>0</v>
      </c>
      <c r="AB166" s="5">
        <f t="shared" si="181"/>
        <v>5.7582240510677378</v>
      </c>
      <c r="AC166" s="32"/>
      <c r="AD166" s="5">
        <f>$W166*J166</f>
        <v>12830.584169369282</v>
      </c>
      <c r="AE166" s="5">
        <f t="shared" si="183"/>
        <v>-128.30584169369283</v>
      </c>
      <c r="AF166" s="5">
        <f t="shared" si="183"/>
        <v>-1587.4682656175744</v>
      </c>
      <c r="AG166" s="5">
        <f t="shared" si="191"/>
        <v>-5859.3410064590671</v>
      </c>
      <c r="AH166" s="5">
        <f t="shared" si="184"/>
        <v>5255.4690555989482</v>
      </c>
      <c r="AI166" s="42">
        <f t="shared" ref="AI166:AI182" si="199">-M166*($W165*N166-$W164*N165)/1000</f>
        <v>0</v>
      </c>
      <c r="AJ166" s="42">
        <f>$D$6*SUM(Y166:Z166,AD166:AE166)</f>
        <v>1246.6653885380349</v>
      </c>
      <c r="AK166" s="42">
        <f t="shared" si="197"/>
        <v>6502.1344441369829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13418.980930938764</v>
      </c>
      <c r="K167" s="11">
        <f t="shared" si="187"/>
        <v>134.18980930938764</v>
      </c>
      <c r="L167" s="24">
        <f t="shared" si="193"/>
        <v>1660.2678493507615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(Interventions)'!$B$136:$AV$256, 19)</f>
        <v>11.09709074447305</v>
      </c>
      <c r="S167" s="46">
        <f>VLOOKUP(I167, '[1]Lapse Rates'!$A$4:$F$24, 4)</f>
        <v>1.9313649E-3</v>
      </c>
      <c r="T167" s="33">
        <f>W166</f>
        <v>0.95615190418723406</v>
      </c>
      <c r="U167" s="33">
        <f t="shared" si="194"/>
        <v>1.0610504446266439E-2</v>
      </c>
      <c r="V167" s="39">
        <f t="shared" si="189"/>
        <v>1.8466782268153868E-3</v>
      </c>
      <c r="W167" s="32">
        <f t="shared" si="195"/>
        <v>0.94369472151415223</v>
      </c>
      <c r="X167" s="32"/>
      <c r="Y167" s="5">
        <f t="shared" ref="Y167:Z182" si="200">AA166</f>
        <v>0</v>
      </c>
      <c r="Z167" s="5">
        <f t="shared" si="190"/>
        <v>5.7582240510677378</v>
      </c>
      <c r="AA167" s="5">
        <f t="shared" si="196"/>
        <v>0</v>
      </c>
      <c r="AB167" s="5">
        <f t="shared" si="181"/>
        <v>5.6832032844274636</v>
      </c>
      <c r="AC167" s="32"/>
      <c r="AD167" s="5">
        <f t="shared" ref="AD167:AD181" si="201">$W167*J167</f>
        <v>12663.421472625976</v>
      </c>
      <c r="AE167" s="5">
        <f t="shared" si="183"/>
        <v>-126.63421472625976</v>
      </c>
      <c r="AF167" s="5">
        <f t="shared" si="183"/>
        <v>-1566.7860057319674</v>
      </c>
      <c r="AG167" s="5">
        <f t="shared" si="191"/>
        <v>-6389.9534821705911</v>
      </c>
      <c r="AH167" s="5">
        <f t="shared" si="184"/>
        <v>4580.047769997158</v>
      </c>
      <c r="AI167" s="42">
        <f t="shared" si="199"/>
        <v>0</v>
      </c>
      <c r="AJ167" s="42">
        <f t="shared" ref="AJ167:AJ182" si="202">$D$6*SUM(Y167:Z167,AD167:AE167)</f>
        <v>1230.4237117793718</v>
      </c>
      <c r="AK167" s="42">
        <f t="shared" si="197"/>
        <v>5810.4714817765298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13418.980930938764</v>
      </c>
      <c r="K168" s="11">
        <f t="shared" si="187"/>
        <v>134.18980930938764</v>
      </c>
      <c r="L168" s="24">
        <f t="shared" si="193"/>
        <v>1660.2678493507615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(Interventions)'!$B$136:$AV$256, 19)</f>
        <v>12.413392858170232</v>
      </c>
      <c r="S168" s="46">
        <f>VLOOKUP(I168, '[1]Lapse Rates'!$A$4:$F$24, 4)</f>
        <v>1.9726812000000001E-3</v>
      </c>
      <c r="T168" s="33">
        <f t="shared" ref="T168:T182" si="203">W167</f>
        <v>0.94369472151415223</v>
      </c>
      <c r="U168" s="33">
        <f t="shared" si="194"/>
        <v>1.1714453316336722E-2</v>
      </c>
      <c r="V168" s="39">
        <f t="shared" si="189"/>
        <v>1.8616088356702037E-3</v>
      </c>
      <c r="W168" s="32">
        <f t="shared" si="195"/>
        <v>0.93011865936214533</v>
      </c>
      <c r="X168" s="32"/>
      <c r="Y168" s="5">
        <f t="shared" si="200"/>
        <v>0</v>
      </c>
      <c r="Z168" s="5">
        <f t="shared" si="190"/>
        <v>5.6832032844274636</v>
      </c>
      <c r="AA168" s="5">
        <f t="shared" si="196"/>
        <v>0</v>
      </c>
      <c r="AB168" s="5">
        <f t="shared" si="181"/>
        <v>5.6014443010900541</v>
      </c>
      <c r="AC168" s="32"/>
      <c r="AD168" s="5">
        <f t="shared" si="201"/>
        <v>12481.244553490957</v>
      </c>
      <c r="AE168" s="5">
        <f t="shared" si="183"/>
        <v>-124.81244553490956</v>
      </c>
      <c r="AF168" s="5">
        <f t="shared" si="183"/>
        <v>-1544.2461062202026</v>
      </c>
      <c r="AG168" s="5">
        <f>-U168*M168</f>
        <v>-7054.7835062441482</v>
      </c>
      <c r="AH168" s="5">
        <f t="shared" si="184"/>
        <v>3757.4024954916968</v>
      </c>
      <c r="AI168" s="42">
        <f t="shared" si="199"/>
        <v>0</v>
      </c>
      <c r="AJ168" s="42">
        <f t="shared" si="202"/>
        <v>1212.7235120326905</v>
      </c>
      <c r="AK168" s="42">
        <f t="shared" si="197"/>
        <v>4970.1260075243872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13418.980930938764</v>
      </c>
      <c r="K169" s="11">
        <f t="shared" si="187"/>
        <v>134.18980930938764</v>
      </c>
      <c r="L169" s="24">
        <f t="shared" si="193"/>
        <v>1660.2678493507615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(Interventions)'!$B$136:$AV$256, 19)</f>
        <v>13.791891424763485</v>
      </c>
      <c r="S169" s="46">
        <f>VLOOKUP(I169, '[1]Lapse Rates'!$A$4:$F$24, 4)</f>
        <v>1.7228968999999999E-3</v>
      </c>
      <c r="T169" s="33">
        <f t="shared" si="203"/>
        <v>0.93011865936214533</v>
      </c>
      <c r="U169" s="33">
        <f t="shared" si="194"/>
        <v>1.2828095562069281E-2</v>
      </c>
      <c r="V169" s="39">
        <f t="shared" si="189"/>
        <v>1.6024985548471961E-3</v>
      </c>
      <c r="W169" s="32">
        <f t="shared" si="195"/>
        <v>0.91568806524522883</v>
      </c>
      <c r="X169" s="32"/>
      <c r="Y169" s="5">
        <f t="shared" si="200"/>
        <v>0</v>
      </c>
      <c r="Z169" s="5">
        <f t="shared" si="190"/>
        <v>5.6014443010900541</v>
      </c>
      <c r="AA169" s="5">
        <f t="shared" si="196"/>
        <v>0</v>
      </c>
      <c r="AB169" s="5">
        <f t="shared" si="181"/>
        <v>5.5145390784456891</v>
      </c>
      <c r="AC169" s="32"/>
      <c r="AD169" s="5">
        <f t="shared" si="201"/>
        <v>12287.600686213937</v>
      </c>
      <c r="AE169" s="5">
        <f t="shared" si="183"/>
        <v>-122.87600686213936</v>
      </c>
      <c r="AF169" s="5">
        <f t="shared" si="183"/>
        <v>-1520.2874547608558</v>
      </c>
      <c r="AG169" s="5">
        <f t="shared" ref="AG169:AG182" si="204">-U169*M169</f>
        <v>-7725.451162249421</v>
      </c>
      <c r="AH169" s="5">
        <f t="shared" si="184"/>
        <v>2918.9860623415207</v>
      </c>
      <c r="AI169" s="42">
        <f t="shared" si="199"/>
        <v>0</v>
      </c>
      <c r="AJ169" s="42">
        <f t="shared" si="202"/>
        <v>1193.9089927303482</v>
      </c>
      <c r="AK169" s="42">
        <f t="shared" si="197"/>
        <v>4112.8950550718691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13418.980930938764</v>
      </c>
      <c r="K170" s="11">
        <f t="shared" si="187"/>
        <v>134.18980930938764</v>
      </c>
      <c r="L170" s="24">
        <f t="shared" si="193"/>
        <v>1660.2678493507615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(Interventions)'!$B$136:$AV$256, 19)</f>
        <v>15.3884475904831</v>
      </c>
      <c r="S170" s="46">
        <f>VLOOKUP(I170, '[1]Lapse Rates'!$A$4:$F$24, 4)</f>
        <v>1.5750323E-3</v>
      </c>
      <c r="T170" s="33">
        <f t="shared" si="203"/>
        <v>0.91568806524522883</v>
      </c>
      <c r="U170" s="33">
        <f t="shared" si="194"/>
        <v>1.4091017801257074E-2</v>
      </c>
      <c r="V170" s="39">
        <f t="shared" si="189"/>
        <v>1.4422382794857429E-3</v>
      </c>
      <c r="W170" s="32">
        <f t="shared" si="195"/>
        <v>0.90015480916448598</v>
      </c>
      <c r="X170" s="32"/>
      <c r="Y170" s="5">
        <f t="shared" si="200"/>
        <v>0</v>
      </c>
      <c r="Z170" s="5">
        <f t="shared" si="190"/>
        <v>5.5145390784456891</v>
      </c>
      <c r="AA170" s="5">
        <f t="shared" si="196"/>
        <v>0</v>
      </c>
      <c r="AB170" s="5">
        <f t="shared" si="181"/>
        <v>5.4209933056831918</v>
      </c>
      <c r="AC170" s="32"/>
      <c r="AD170" s="5">
        <f t="shared" si="201"/>
        <v>12079.16021907106</v>
      </c>
      <c r="AE170" s="5">
        <f t="shared" si="183"/>
        <v>-120.79160219071059</v>
      </c>
      <c r="AF170" s="5">
        <f t="shared" si="183"/>
        <v>-1494.4980890942663</v>
      </c>
      <c r="AG170" s="5">
        <f t="shared" si="204"/>
        <v>-8486.0195594332454</v>
      </c>
      <c r="AH170" s="5">
        <f t="shared" si="184"/>
        <v>1977.8509683528373</v>
      </c>
      <c r="AI170" s="42">
        <f t="shared" si="199"/>
        <v>0</v>
      </c>
      <c r="AJ170" s="42">
        <f t="shared" si="202"/>
        <v>1173.6569375995578</v>
      </c>
      <c r="AK170" s="42">
        <f t="shared" si="197"/>
        <v>3151.507905952395</v>
      </c>
    </row>
    <row r="171" spans="1:39" ht="15" x14ac:dyDescent="0.2">
      <c r="A171" s="12"/>
      <c r="B171" s="13">
        <v>1</v>
      </c>
      <c r="C171" s="10">
        <f>$H$161*0.14+$B$174</f>
        <v>2062.8372772789244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13418.980930938764</v>
      </c>
      <c r="K171" s="11">
        <f t="shared" si="187"/>
        <v>134.18980930938764</v>
      </c>
      <c r="L171" s="24">
        <f t="shared" si="193"/>
        <v>1660.2678493507615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(Interventions)'!$B$136:$AV$256, 19)</f>
        <v>17.238943245943059</v>
      </c>
      <c r="S171" s="46">
        <f>VLOOKUP(I171, '[1]Lapse Rates'!$A$4:$F$24, 4)</f>
        <v>1.4424080000000001E-3</v>
      </c>
      <c r="T171" s="33">
        <f t="shared" si="203"/>
        <v>0.90015480916448598</v>
      </c>
      <c r="U171" s="33">
        <f t="shared" si="194"/>
        <v>1.551771766774928E-2</v>
      </c>
      <c r="V171" s="39">
        <f t="shared" si="189"/>
        <v>1.298390497977328E-3</v>
      </c>
      <c r="W171" s="32">
        <f t="shared" si="195"/>
        <v>0.88333870099875933</v>
      </c>
      <c r="X171" s="32"/>
      <c r="Y171" s="5">
        <f t="shared" si="200"/>
        <v>0</v>
      </c>
      <c r="Z171" s="5">
        <f t="shared" si="190"/>
        <v>5.4209933056831918</v>
      </c>
      <c r="AA171" s="5">
        <f t="shared" si="196"/>
        <v>0</v>
      </c>
      <c r="AB171" s="5">
        <f t="shared" si="181"/>
        <v>5.319721825637818</v>
      </c>
      <c r="AC171" s="32"/>
      <c r="AD171" s="5">
        <f t="shared" si="201"/>
        <v>11853.505184262569</v>
      </c>
      <c r="AE171" s="5">
        <f t="shared" si="183"/>
        <v>-118.53505184262571</v>
      </c>
      <c r="AF171" s="5">
        <f t="shared" si="183"/>
        <v>-1466.5788453555056</v>
      </c>
      <c r="AG171" s="5">
        <f t="shared" si="204"/>
        <v>-9345.2195933309813</v>
      </c>
      <c r="AH171" s="5">
        <f t="shared" si="184"/>
        <v>923.17169373345678</v>
      </c>
      <c r="AI171" s="42">
        <f t="shared" si="199"/>
        <v>0</v>
      </c>
      <c r="AJ171" s="42">
        <f t="shared" si="202"/>
        <v>1151.732369433684</v>
      </c>
      <c r="AK171" s="42">
        <f t="shared" si="197"/>
        <v>2074.9040631671405</v>
      </c>
    </row>
    <row r="172" spans="1:39" ht="15" x14ac:dyDescent="0.2">
      <c r="A172" s="12"/>
      <c r="B172" s="70" t="s">
        <v>49</v>
      </c>
      <c r="C172" s="10">
        <f>$H$161*0.11+$B$174</f>
        <v>1660.2678493507615</v>
      </c>
      <c r="D172" s="1"/>
      <c r="E172" s="1"/>
      <c r="F172" s="1"/>
      <c r="I172" s="2">
        <f t="shared" si="186"/>
        <v>10</v>
      </c>
      <c r="J172" s="11">
        <f t="shared" si="176"/>
        <v>13418.980930938764</v>
      </c>
      <c r="K172" s="11">
        <f t="shared" si="187"/>
        <v>134.18980930938764</v>
      </c>
      <c r="L172" s="24">
        <f t="shared" si="193"/>
        <v>1660.2678493507615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(Interventions)'!$B$136:$AV$256, 19)</f>
        <v>19.449756838906243</v>
      </c>
      <c r="S172" s="46">
        <f>VLOOKUP(I172, '[1]Lapse Rates'!$A$4:$F$24, 4)</f>
        <v>1.4007732E-3</v>
      </c>
      <c r="T172" s="33">
        <f t="shared" si="203"/>
        <v>0.88333870099875933</v>
      </c>
      <c r="U172" s="33">
        <f t="shared" si="194"/>
        <v>1.7180722940821177E-2</v>
      </c>
      <c r="V172" s="39">
        <f t="shared" si="189"/>
        <v>1.2373571788818754E-3</v>
      </c>
      <c r="W172" s="32">
        <f t="shared" si="195"/>
        <v>0.8649206208790563</v>
      </c>
      <c r="X172" s="32"/>
      <c r="Y172" s="5">
        <f t="shared" si="200"/>
        <v>0</v>
      </c>
      <c r="Z172" s="5">
        <f t="shared" si="190"/>
        <v>5.319721825637818</v>
      </c>
      <c r="AA172" s="5">
        <f t="shared" si="196"/>
        <v>0</v>
      </c>
      <c r="AB172" s="5">
        <f t="shared" si="181"/>
        <v>5.2088028059137317</v>
      </c>
      <c r="AC172" s="32"/>
      <c r="AD172" s="5">
        <f t="shared" si="201"/>
        <v>11606.353318351772</v>
      </c>
      <c r="AE172" s="5">
        <f t="shared" si="183"/>
        <v>-116.06353318351773</v>
      </c>
      <c r="AF172" s="5">
        <f t="shared" si="183"/>
        <v>-1435.999899085996</v>
      </c>
      <c r="AG172" s="5">
        <f t="shared" si="204"/>
        <v>-10346.729595927796</v>
      </c>
      <c r="AH172" s="5">
        <f>SUM(AD172:AG172)</f>
        <v>-292.43970984553926</v>
      </c>
      <c r="AI172" s="42">
        <f t="shared" si="199"/>
        <v>0</v>
      </c>
      <c r="AJ172" s="42">
        <f t="shared" si="202"/>
        <v>1127.7192926361008</v>
      </c>
      <c r="AK172" s="42">
        <f t="shared" si="197"/>
        <v>835.27958279056156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13418.980930938764</v>
      </c>
      <c r="K173" s="11">
        <f t="shared" si="187"/>
        <v>134.18980930938764</v>
      </c>
      <c r="L173" s="24">
        <f t="shared" si="193"/>
        <v>1660.2678493507615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(Interventions)'!$B$136:$AV$256, 19)</f>
        <v>22.013775642715519</v>
      </c>
      <c r="S173" s="46">
        <f>VLOOKUP(I173, '[1]Lapse Rates'!$A$4:$F$24, 4)</f>
        <v>1.2298243999999999E-3</v>
      </c>
      <c r="T173" s="33">
        <f t="shared" si="203"/>
        <v>0.8649206208790563</v>
      </c>
      <c r="U173" s="33">
        <f t="shared" si="194"/>
        <v>1.9040168496789755E-2</v>
      </c>
      <c r="V173" s="39">
        <f t="shared" si="189"/>
        <v>1.0637004836202128E-3</v>
      </c>
      <c r="W173" s="32">
        <f t="shared" si="195"/>
        <v>0.84481675189864636</v>
      </c>
      <c r="X173" s="31"/>
      <c r="Y173" s="5">
        <f t="shared" si="200"/>
        <v>0</v>
      </c>
      <c r="Z173" s="5">
        <f t="shared" si="190"/>
        <v>5.2088028059137317</v>
      </c>
      <c r="AA173" s="5">
        <f t="shared" si="196"/>
        <v>0</v>
      </c>
      <c r="AB173" s="5">
        <f t="shared" si="181"/>
        <v>5.0877314767916992</v>
      </c>
      <c r="AC173" s="32"/>
      <c r="AD173" s="5">
        <f t="shared" si="201"/>
        <v>11336.579883865561</v>
      </c>
      <c r="AE173" s="5">
        <f t="shared" si="183"/>
        <v>-113.36579883865561</v>
      </c>
      <c r="AF173" s="5">
        <f t="shared" si="183"/>
        <v>-1402.6220917702615</v>
      </c>
      <c r="AG173" s="5">
        <f t="shared" si="204"/>
        <v>-11466.541633653198</v>
      </c>
      <c r="AH173" s="5">
        <f t="shared" ref="AH173:AH182" si="205">SUM(AD173:AG173)</f>
        <v>-1645.9496403965531</v>
      </c>
      <c r="AI173" s="42">
        <f t="shared" si="199"/>
        <v>0</v>
      </c>
      <c r="AJ173" s="42">
        <f t="shared" si="202"/>
        <v>1101.5082852963997</v>
      </c>
      <c r="AK173" s="42">
        <f t="shared" ref="AK173:AK182" si="206">SUM(AH173:AJ173)</f>
        <v>-544.44135510015349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13418.980930938764</v>
      </c>
      <c r="K174" s="11">
        <f t="shared" si="187"/>
        <v>134.18980930938764</v>
      </c>
      <c r="L174" s="24">
        <f t="shared" si="193"/>
        <v>1660.2678493507615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(Interventions)'!$B$136:$AV$256, 19)</f>
        <v>24.976723805377784</v>
      </c>
      <c r="S174" s="46">
        <f>VLOOKUP(I174, '[1]Lapse Rates'!$A$4:$F$24, 4)</f>
        <v>1.0984558E-3</v>
      </c>
      <c r="T174" s="33">
        <f t="shared" si="203"/>
        <v>0.84481675189864636</v>
      </c>
      <c r="U174" s="33">
        <f t="shared" si="194"/>
        <v>2.1100754678328858E-2</v>
      </c>
      <c r="V174" s="39">
        <f t="shared" si="189"/>
        <v>9.2799386106022909E-4</v>
      </c>
      <c r="W174" s="32">
        <f t="shared" si="195"/>
        <v>0.82278800335925728</v>
      </c>
      <c r="X174" s="31"/>
      <c r="Y174" s="5">
        <f t="shared" si="200"/>
        <v>0</v>
      </c>
      <c r="Z174" s="5">
        <f t="shared" si="190"/>
        <v>5.0877314767916992</v>
      </c>
      <c r="AA174" s="5">
        <f t="shared" si="196"/>
        <v>0</v>
      </c>
      <c r="AB174" s="5">
        <f t="shared" si="181"/>
        <v>4.9550679647504214</v>
      </c>
      <c r="AC174" s="32"/>
      <c r="AD174" s="5">
        <f t="shared" si="201"/>
        <v>11040.976527283054</v>
      </c>
      <c r="AE174" s="5">
        <f t="shared" si="183"/>
        <v>-110.40976527283053</v>
      </c>
      <c r="AF174" s="5">
        <f t="shared" si="183"/>
        <v>-1366.0484688088811</v>
      </c>
      <c r="AG174" s="5">
        <f t="shared" si="204"/>
        <v>-12707.48638917531</v>
      </c>
      <c r="AH174" s="5">
        <f t="shared" si="205"/>
        <v>-3142.968095973969</v>
      </c>
      <c r="AI174" s="42">
        <f t="shared" si="199"/>
        <v>0</v>
      </c>
      <c r="AJ174" s="42">
        <f t="shared" si="202"/>
        <v>1072.7877058110762</v>
      </c>
      <c r="AK174" s="42">
        <f t="shared" si="206"/>
        <v>-2070.1803901628928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13418.980930938764</v>
      </c>
      <c r="K175" s="11">
        <f t="shared" si="187"/>
        <v>134.18980930938764</v>
      </c>
      <c r="L175" s="24">
        <f t="shared" si="193"/>
        <v>1660.2678493507615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(Interventions)'!$B$136:$AV$256, 19)</f>
        <v>28.419802494328724</v>
      </c>
      <c r="S175" s="46">
        <f>VLOOKUP(I175, '[1]Lapse Rates'!$A$4:$F$24, 4)</f>
        <v>9.9047419999999994E-4</v>
      </c>
      <c r="T175" s="33">
        <f t="shared" si="203"/>
        <v>0.82278800335925728</v>
      </c>
      <c r="U175" s="33">
        <f t="shared" si="194"/>
        <v>2.338347255017317E-2</v>
      </c>
      <c r="V175" s="39">
        <f t="shared" si="189"/>
        <v>8.1495028939685766E-4</v>
      </c>
      <c r="W175" s="32">
        <f t="shared" si="195"/>
        <v>0.7985895805196872</v>
      </c>
      <c r="X175" s="31"/>
      <c r="Y175" s="5">
        <f t="shared" si="200"/>
        <v>0</v>
      </c>
      <c r="Z175" s="5">
        <f t="shared" si="190"/>
        <v>4.9550679647504214</v>
      </c>
      <c r="AA175" s="5">
        <f t="shared" si="196"/>
        <v>0</v>
      </c>
      <c r="AB175" s="5">
        <f t="shared" si="181"/>
        <v>4.8093380448679071</v>
      </c>
      <c r="AC175" s="32"/>
      <c r="AD175" s="5">
        <f t="shared" si="201"/>
        <v>10716.258352640069</v>
      </c>
      <c r="AE175" s="5">
        <f t="shared" si="183"/>
        <v>-107.1625835264007</v>
      </c>
      <c r="AF175" s="5">
        <f t="shared" si="183"/>
        <v>-1325.8726053633479</v>
      </c>
      <c r="AG175" s="5">
        <f t="shared" si="204"/>
        <v>-14082.205290418238</v>
      </c>
      <c r="AH175" s="5">
        <f t="shared" si="205"/>
        <v>-4798.9821266679173</v>
      </c>
      <c r="AI175" s="42">
        <f t="shared" si="199"/>
        <v>0</v>
      </c>
      <c r="AJ175" s="42">
        <f t="shared" si="202"/>
        <v>1041.2383871173929</v>
      </c>
      <c r="AK175" s="42">
        <f t="shared" si="206"/>
        <v>-3757.7437395505244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13418.980930938764</v>
      </c>
      <c r="K176" s="11">
        <f t="shared" si="187"/>
        <v>134.18980930938764</v>
      </c>
      <c r="L176" s="24">
        <f t="shared" si="193"/>
        <v>1660.2678493507615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(Interventions)'!$B$136:$AV$256, 19)</f>
        <v>32.300318621907934</v>
      </c>
      <c r="S176" s="46">
        <f>VLOOKUP(I176, '[1]Lapse Rates'!$A$4:$F$24, 4)</f>
        <v>9.2791330000000004E-4</v>
      </c>
      <c r="T176" s="33">
        <f t="shared" si="203"/>
        <v>0.7985895805196872</v>
      </c>
      <c r="U176" s="33">
        <f t="shared" si="194"/>
        <v>2.5794697898921696E-2</v>
      </c>
      <c r="V176" s="39">
        <f t="shared" si="189"/>
        <v>7.4102189300563875E-4</v>
      </c>
      <c r="W176" s="32">
        <f t="shared" si="195"/>
        <v>0.77205386072775983</v>
      </c>
      <c r="X176" s="31"/>
      <c r="Y176" s="5">
        <f t="shared" si="200"/>
        <v>0</v>
      </c>
      <c r="Z176" s="5">
        <f t="shared" si="190"/>
        <v>4.8093380448679071</v>
      </c>
      <c r="AA176" s="5">
        <f t="shared" si="196"/>
        <v>0</v>
      </c>
      <c r="AB176" s="5">
        <f t="shared" si="181"/>
        <v>4.649532244922181</v>
      </c>
      <c r="AC176" s="32"/>
      <c r="AD176" s="5">
        <f t="shared" si="201"/>
        <v>10360.176034763461</v>
      </c>
      <c r="AE176" s="5">
        <f t="shared" si="183"/>
        <v>-103.60176034763461</v>
      </c>
      <c r="AF176" s="5">
        <f t="shared" si="183"/>
        <v>-1281.8162029334301</v>
      </c>
      <c r="AG176" s="5">
        <f t="shared" si="204"/>
        <v>-15534.315120969713</v>
      </c>
      <c r="AH176" s="5">
        <f t="shared" si="205"/>
        <v>-6559.5570494873173</v>
      </c>
      <c r="AI176" s="42">
        <f t="shared" si="199"/>
        <v>0</v>
      </c>
      <c r="AJ176" s="42">
        <f t="shared" si="202"/>
        <v>1006.6417323823943</v>
      </c>
      <c r="AK176" s="42">
        <f t="shared" si="206"/>
        <v>-5552.9153171049229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13418.980930938764</v>
      </c>
      <c r="K177" s="11">
        <f t="shared" si="187"/>
        <v>134.18980930938764</v>
      </c>
      <c r="L177" s="24">
        <f t="shared" si="193"/>
        <v>1660.2678493507615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(Interventions)'!$B$136:$AV$256, 19)</f>
        <v>36.65369197921482</v>
      </c>
      <c r="S177" s="46">
        <f>VLOOKUP(I177, '[1]Lapse Rates'!$A$4:$F$24, 4)</f>
        <v>7.1178370000000003E-4</v>
      </c>
      <c r="T177" s="33">
        <f t="shared" si="203"/>
        <v>0.77205386072775983</v>
      </c>
      <c r="U177" s="33">
        <f t="shared" si="194"/>
        <v>2.8298624402478927E-2</v>
      </c>
      <c r="V177" s="39">
        <f t="shared" si="189"/>
        <v>5.4953535358808966E-4</v>
      </c>
      <c r="W177" s="32">
        <f t="shared" si="195"/>
        <v>0.74320570097169281</v>
      </c>
      <c r="X177" s="31"/>
      <c r="Y177" s="5">
        <f t="shared" si="200"/>
        <v>0</v>
      </c>
      <c r="Z177" s="5">
        <f t="shared" si="190"/>
        <v>4.649532244922181</v>
      </c>
      <c r="AA177" s="5">
        <f t="shared" si="196"/>
        <v>0</v>
      </c>
      <c r="AB177" s="5">
        <f t="shared" si="181"/>
        <v>4.4758002609048155</v>
      </c>
      <c r="AC177" s="32"/>
      <c r="AD177" s="5">
        <f t="shared" si="201"/>
        <v>9973.0631291041227</v>
      </c>
      <c r="AE177" s="5">
        <f t="shared" si="183"/>
        <v>-99.730631291041234</v>
      </c>
      <c r="AF177" s="5">
        <f t="shared" si="183"/>
        <v>-1233.9205307774976</v>
      </c>
      <c r="AG177" s="5">
        <f t="shared" si="204"/>
        <v>-17042.25227528048</v>
      </c>
      <c r="AH177" s="5">
        <f t="shared" si="205"/>
        <v>-8402.8403082448949</v>
      </c>
      <c r="AI177" s="42">
        <f t="shared" si="199"/>
        <v>0</v>
      </c>
      <c r="AJ177" s="42">
        <f t="shared" si="202"/>
        <v>969.03003714869033</v>
      </c>
      <c r="AK177" s="42">
        <f t="shared" si="206"/>
        <v>-7433.8102710962048</v>
      </c>
    </row>
    <row r="178" spans="1:39" ht="15" x14ac:dyDescent="0.2">
      <c r="I178" s="2">
        <f t="shared" si="186"/>
        <v>16</v>
      </c>
      <c r="J178" s="11">
        <f t="shared" si="176"/>
        <v>13418.980930938764</v>
      </c>
      <c r="K178" s="11">
        <f t="shared" si="187"/>
        <v>134.18980930938764</v>
      </c>
      <c r="L178" s="24">
        <f t="shared" si="193"/>
        <v>1660.2678493507615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(Interventions)'!$B$136:$AV$256, 19)</f>
        <v>41.448712617662181</v>
      </c>
      <c r="S178" s="46">
        <f>VLOOKUP(I178, '[1]Lapse Rates'!$A$4:$F$24, 4)</f>
        <v>6.4944269999999999E-4</v>
      </c>
      <c r="T178" s="33">
        <f t="shared" si="203"/>
        <v>0.74320570097169281</v>
      </c>
      <c r="U178" s="33">
        <f t="shared" si="194"/>
        <v>3.0804919515383868E-2</v>
      </c>
      <c r="V178" s="39">
        <f t="shared" si="189"/>
        <v>4.8266951709444877E-4</v>
      </c>
      <c r="W178" s="32">
        <f t="shared" si="195"/>
        <v>0.7119181119392145</v>
      </c>
      <c r="X178" s="31"/>
      <c r="Y178" s="5">
        <f t="shared" si="200"/>
        <v>0</v>
      </c>
      <c r="Z178" s="5">
        <f t="shared" si="190"/>
        <v>4.4758002609048155</v>
      </c>
      <c r="AA178" s="5">
        <f t="shared" si="196"/>
        <v>0</v>
      </c>
      <c r="AB178" s="5">
        <f t="shared" si="181"/>
        <v>4.2873773263504118</v>
      </c>
      <c r="AC178" s="32"/>
      <c r="AD178" s="5">
        <f t="shared" si="201"/>
        <v>9553.2155685022481</v>
      </c>
      <c r="AE178" s="5">
        <f t="shared" si="183"/>
        <v>-95.532155685022474</v>
      </c>
      <c r="AF178" s="5">
        <f t="shared" si="183"/>
        <v>-1181.9747526231743</v>
      </c>
      <c r="AG178" s="5">
        <f t="shared" si="204"/>
        <v>-18551.61587483011</v>
      </c>
      <c r="AH178" s="5">
        <f t="shared" si="205"/>
        <v>-10275.90721463606</v>
      </c>
      <c r="AI178" s="42">
        <f t="shared" si="199"/>
        <v>0</v>
      </c>
      <c r="AJ178" s="42">
        <f t="shared" si="202"/>
        <v>928.23781880296463</v>
      </c>
      <c r="AK178" s="42">
        <f t="shared" si="206"/>
        <v>-9347.6693958330943</v>
      </c>
    </row>
    <row r="179" spans="1:39" ht="15" x14ac:dyDescent="0.2">
      <c r="I179" s="2">
        <f t="shared" si="186"/>
        <v>17</v>
      </c>
      <c r="J179" s="11">
        <f t="shared" si="176"/>
        <v>13418.980930938764</v>
      </c>
      <c r="K179" s="11">
        <f t="shared" si="187"/>
        <v>134.18980930938764</v>
      </c>
      <c r="L179" s="24">
        <f t="shared" si="193"/>
        <v>1660.2678493507615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(Interventions)'!$B$136:$AV$256, 19)</f>
        <v>46.764470201291559</v>
      </c>
      <c r="S179" s="46">
        <f>VLOOKUP(I179, '[1]Lapse Rates'!$A$4:$F$24, 4)</f>
        <v>5.2983399999999997E-4</v>
      </c>
      <c r="T179" s="33">
        <f t="shared" si="203"/>
        <v>0.7119181119392145</v>
      </c>
      <c r="U179" s="33">
        <f t="shared" si="194"/>
        <v>3.3292473331541145E-2</v>
      </c>
      <c r="V179" s="39">
        <f t="shared" si="189"/>
        <v>3.7719842092120173E-4</v>
      </c>
      <c r="W179" s="32">
        <f t="shared" si="195"/>
        <v>0.67824844018675212</v>
      </c>
      <c r="X179" s="31"/>
      <c r="Y179" s="5">
        <f t="shared" si="200"/>
        <v>0</v>
      </c>
      <c r="Z179" s="5">
        <f t="shared" si="190"/>
        <v>4.2873773263504118</v>
      </c>
      <c r="AA179" s="5">
        <f t="shared" si="196"/>
        <v>0</v>
      </c>
      <c r="AB179" s="5">
        <f t="shared" si="181"/>
        <v>4.0846087988522752</v>
      </c>
      <c r="AC179" s="32"/>
      <c r="AD179" s="5">
        <f t="shared" si="201"/>
        <v>9101.4028853049876</v>
      </c>
      <c r="AE179" s="5">
        <f t="shared" si="183"/>
        <v>-91.014028853049879</v>
      </c>
      <c r="AF179" s="5">
        <f t="shared" si="183"/>
        <v>-1126.0740791143676</v>
      </c>
      <c r="AG179" s="5">
        <f t="shared" si="204"/>
        <v>-20049.692921980692</v>
      </c>
      <c r="AH179" s="5">
        <f t="shared" si="205"/>
        <v>-12165.37814464312</v>
      </c>
      <c r="AI179" s="42">
        <f t="shared" si="199"/>
        <v>0</v>
      </c>
      <c r="AJ179" s="42">
        <f t="shared" si="202"/>
        <v>884.33973853365023</v>
      </c>
      <c r="AK179" s="42">
        <f t="shared" si="206"/>
        <v>-11281.03840610947</v>
      </c>
    </row>
    <row r="180" spans="1:39" ht="15" x14ac:dyDescent="0.2">
      <c r="I180" s="2">
        <f t="shared" si="186"/>
        <v>18</v>
      </c>
      <c r="J180" s="11">
        <f t="shared" si="176"/>
        <v>13418.980930938764</v>
      </c>
      <c r="K180" s="11">
        <f t="shared" si="187"/>
        <v>134.18980930938764</v>
      </c>
      <c r="L180" s="24">
        <f t="shared" si="193"/>
        <v>1660.2678493507615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(Interventions)'!$B$136:$AV$256, 19)</f>
        <v>52.786811296908105</v>
      </c>
      <c r="S180" s="46">
        <f>VLOOKUP(I180, '[1]Lapse Rates'!$A$4:$F$24, 4)</f>
        <v>4.565131E-4</v>
      </c>
      <c r="T180" s="33">
        <f t="shared" si="203"/>
        <v>0.67824844018675212</v>
      </c>
      <c r="U180" s="33">
        <f t="shared" si="194"/>
        <v>3.5802572424560343E-2</v>
      </c>
      <c r="V180" s="39">
        <f t="shared" si="189"/>
        <v>3.0962929799981879E-4</v>
      </c>
      <c r="W180" s="32">
        <f t="shared" si="195"/>
        <v>0.64213623846419199</v>
      </c>
      <c r="X180" s="31"/>
      <c r="Y180" s="5">
        <f t="shared" si="200"/>
        <v>0</v>
      </c>
      <c r="Z180" s="5">
        <f t="shared" si="200"/>
        <v>4.0846087988522752</v>
      </c>
      <c r="AA180" s="5">
        <f t="shared" si="196"/>
        <v>0</v>
      </c>
      <c r="AB180" s="5">
        <f t="shared" si="181"/>
        <v>3.8671306475405189</v>
      </c>
      <c r="AC180" s="32"/>
      <c r="AD180" s="5">
        <f t="shared" si="201"/>
        <v>8616.8139390157394</v>
      </c>
      <c r="AE180" s="5">
        <f t="shared" si="183"/>
        <v>-86.168139390157393</v>
      </c>
      <c r="AF180" s="5">
        <f t="shared" si="183"/>
        <v>-1066.1181516251318</v>
      </c>
      <c r="AG180" s="5">
        <f t="shared" si="204"/>
        <v>-21561.347388670551</v>
      </c>
      <c r="AH180" s="5">
        <f t="shared" si="205"/>
        <v>-14096.8197406701</v>
      </c>
      <c r="AI180" s="42">
        <f t="shared" si="199"/>
        <v>0</v>
      </c>
      <c r="AJ180" s="42">
        <f t="shared" si="202"/>
        <v>837.25705306643692</v>
      </c>
      <c r="AK180" s="42">
        <f t="shared" si="206"/>
        <v>-13259.562687603664</v>
      </c>
    </row>
    <row r="181" spans="1:39" ht="15" x14ac:dyDescent="0.2">
      <c r="I181" s="2">
        <f t="shared" si="186"/>
        <v>19</v>
      </c>
      <c r="J181" s="11">
        <f t="shared" si="176"/>
        <v>13418.980930938764</v>
      </c>
      <c r="K181" s="11">
        <f t="shared" si="187"/>
        <v>134.18980930938764</v>
      </c>
      <c r="L181" s="24">
        <f t="shared" si="193"/>
        <v>1660.2678493507615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(Interventions)'!$B$136:$AV$256, 19)</f>
        <v>59.601754593612483</v>
      </c>
      <c r="S181" s="46">
        <f>VLOOKUP(I181, '[1]Lapse Rates'!$A$4:$F$24, 4)</f>
        <v>3.5534066900000001E-2</v>
      </c>
      <c r="T181" s="33">
        <f t="shared" si="203"/>
        <v>0.64213623846419199</v>
      </c>
      <c r="U181" s="33">
        <f t="shared" si="194"/>
        <v>3.8272446500608195E-2</v>
      </c>
      <c r="V181" s="39">
        <f t="shared" si="189"/>
        <v>2.2817712056500954E-2</v>
      </c>
      <c r="W181" s="32">
        <f t="shared" si="195"/>
        <v>0.58104607990708279</v>
      </c>
      <c r="X181" s="31"/>
      <c r="Y181" s="5">
        <f t="shared" si="200"/>
        <v>0</v>
      </c>
      <c r="Z181" s="5">
        <f t="shared" si="200"/>
        <v>3.8671306475405189</v>
      </c>
      <c r="AA181" s="5">
        <f t="shared" si="196"/>
        <v>0</v>
      </c>
      <c r="AB181" s="5">
        <f t="shared" si="181"/>
        <v>3.4992279965636257</v>
      </c>
      <c r="AC181" s="32"/>
      <c r="AD181" s="5">
        <f t="shared" si="201"/>
        <v>7797.0462662698656</v>
      </c>
      <c r="AE181" s="5">
        <f t="shared" si="183"/>
        <v>-77.970462662698651</v>
      </c>
      <c r="AF181" s="5">
        <f t="shared" si="183"/>
        <v>-964.69212546102301</v>
      </c>
      <c r="AG181" s="5">
        <f t="shared" si="204"/>
        <v>-23048.777183614773</v>
      </c>
      <c r="AH181" s="5">
        <f t="shared" si="205"/>
        <v>-16294.39350546863</v>
      </c>
      <c r="AI181" s="42">
        <f t="shared" si="199"/>
        <v>0</v>
      </c>
      <c r="AJ181" s="42">
        <f t="shared" si="202"/>
        <v>757.62070185038681</v>
      </c>
      <c r="AK181" s="42">
        <f t="shared" si="206"/>
        <v>-15536.772803618243</v>
      </c>
    </row>
    <row r="182" spans="1:39" ht="15" x14ac:dyDescent="0.2">
      <c r="I182" s="2">
        <f t="shared" si="186"/>
        <v>20</v>
      </c>
      <c r="J182" s="11">
        <f t="shared" si="176"/>
        <v>13418.980930938764</v>
      </c>
      <c r="K182" s="11">
        <f t="shared" si="187"/>
        <v>134.18980930938764</v>
      </c>
      <c r="L182" s="24">
        <f t="shared" si="193"/>
        <v>1660.2678493507615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(Interventions)'!$B$136:$AV$256, 19)</f>
        <v>67.340308230128599</v>
      </c>
      <c r="S182" s="46">
        <f>VLOOKUP(I182, '[1]Lapse Rates'!$A$4:$F$24, 4)</f>
        <v>0</v>
      </c>
      <c r="T182" s="33">
        <f t="shared" si="203"/>
        <v>0.58104607990708279</v>
      </c>
      <c r="U182" s="33">
        <f t="shared" si="194"/>
        <v>3.912782211685089E-2</v>
      </c>
      <c r="V182" s="39">
        <f t="shared" si="189"/>
        <v>0</v>
      </c>
      <c r="W182" s="32">
        <f t="shared" si="195"/>
        <v>0.54191825779023195</v>
      </c>
      <c r="X182" s="31"/>
      <c r="Y182" s="5">
        <f t="shared" si="200"/>
        <v>0</v>
      </c>
      <c r="Z182" s="5">
        <f t="shared" si="200"/>
        <v>3.4992279965636257</v>
      </c>
      <c r="AA182" s="5">
        <f t="shared" si="196"/>
        <v>0</v>
      </c>
      <c r="AB182" s="5">
        <f t="shared" si="181"/>
        <v>3.2635889047075359</v>
      </c>
      <c r="AC182" s="32"/>
      <c r="AD182" s="5">
        <f>$W182*J182</f>
        <v>7271.9907674146798</v>
      </c>
      <c r="AE182" s="5">
        <f t="shared" si="183"/>
        <v>-72.719907674146796</v>
      </c>
      <c r="AF182" s="5">
        <f t="shared" si="183"/>
        <v>-899.72946038529994</v>
      </c>
      <c r="AG182" s="5">
        <f t="shared" si="204"/>
        <v>-23563.909185608994</v>
      </c>
      <c r="AH182" s="5">
        <f t="shared" si="205"/>
        <v>-17264.367786253762</v>
      </c>
      <c r="AI182" s="42">
        <f t="shared" si="199"/>
        <v>0</v>
      </c>
      <c r="AJ182" s="42">
        <f t="shared" si="202"/>
        <v>706.59174560700922</v>
      </c>
      <c r="AK182" s="42">
        <f t="shared" si="206"/>
        <v>-16557.776040646753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234402.02464427685</v>
      </c>
      <c r="AE185" s="21">
        <f t="shared" ref="AE185:AK185" si="207">SUM(AE162:AE182)</f>
        <v>-7444.5934031142797</v>
      </c>
      <c r="AF185" s="21">
        <f t="shared" si="207"/>
        <v>-27760.601154813081</v>
      </c>
      <c r="AG185" s="21">
        <f t="shared" si="207"/>
        <v>-247622.6109192427</v>
      </c>
      <c r="AH185" s="21">
        <f t="shared" si="207"/>
        <v>-48425.780832893244</v>
      </c>
      <c r="AI185" s="21">
        <f t="shared" si="207"/>
        <v>0</v>
      </c>
      <c r="AJ185" s="21">
        <f t="shared" si="207"/>
        <v>21484.682457949617</v>
      </c>
      <c r="AK185" s="21">
        <f t="shared" si="207"/>
        <v>-26941.098374943649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115940.26829002438</v>
      </c>
      <c r="AE187" s="21">
        <f t="shared" ref="AE187:AK187" si="208">AE162+NPV($D$6,AE163:AE182)</f>
        <v>-6271.8423041626947</v>
      </c>
      <c r="AF187" s="21">
        <f t="shared" si="208"/>
        <v>-13250.699434996895</v>
      </c>
      <c r="AG187" s="21">
        <f t="shared" si="208"/>
        <v>-80949.172204138522</v>
      </c>
      <c r="AH187" s="21">
        <f t="shared" si="208"/>
        <v>15468.554346726261</v>
      </c>
      <c r="AI187" s="21">
        <f t="shared" si="208"/>
        <v>0</v>
      </c>
      <c r="AJ187" s="21">
        <f t="shared" si="208"/>
        <v>9973.2349095600675</v>
      </c>
      <c r="AK187" s="21">
        <f t="shared" si="208"/>
        <v>25441.789256286327</v>
      </c>
    </row>
    <row r="189" spans="1:39" x14ac:dyDescent="0.15">
      <c r="AC189" s="22" t="str">
        <f>"Present Value at "&amp;TEXT($D$7,"0.00%")&amp;":"</f>
        <v>Present Value at 5.64%:</v>
      </c>
      <c r="AD189" s="21">
        <f>AD162+NPV($D$7,AD163:AD182)</f>
        <v>150053.55583326452</v>
      </c>
      <c r="AE189" s="21">
        <f t="shared" ref="AE189:AK189" si="209">AE162+NPV($D$7,AE163:AE182)</f>
        <v>-6608.2033556476545</v>
      </c>
      <c r="AF189" s="21">
        <f t="shared" si="209"/>
        <v>-17412.337657961623</v>
      </c>
      <c r="AG189" s="21">
        <f t="shared" si="209"/>
        <v>-124315.95921928401</v>
      </c>
      <c r="AH189" s="21">
        <f t="shared" si="209"/>
        <v>1717.05560037123</v>
      </c>
      <c r="AI189" s="21">
        <f t="shared" si="209"/>
        <v>0</v>
      </c>
      <c r="AJ189" s="21">
        <f t="shared" si="209"/>
        <v>13288.300195113103</v>
      </c>
      <c r="AK189" s="21">
        <f t="shared" si="209"/>
        <v>15005.355795484322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13120.132799300367</v>
      </c>
    </row>
    <row r="192" spans="1:39" ht="15" x14ac:dyDescent="0.2">
      <c r="G192" s="58" t="s">
        <v>115</v>
      </c>
      <c r="H192" s="57"/>
      <c r="I192" s="57"/>
      <c r="J192" s="11">
        <f>H$191</f>
        <v>13120.132799300367</v>
      </c>
      <c r="K192" s="11">
        <f>J192*$C$10</f>
        <v>5248.0531197201472</v>
      </c>
      <c r="L192" s="24">
        <f>$C$201</f>
        <v>2020.9786652506352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13120.132799300367</v>
      </c>
      <c r="AE192" s="5">
        <f>-$W192*K192</f>
        <v>-5248.0531197201472</v>
      </c>
      <c r="AF192" s="5">
        <f>-$W192*L192</f>
        <v>-2020.9786652506352</v>
      </c>
      <c r="AG192" s="5"/>
      <c r="AH192" s="5">
        <f>SUM(AD192:AG192)</f>
        <v>5851.1010143295844</v>
      </c>
      <c r="AI192" s="42">
        <f>Y192-AA192</f>
        <v>0</v>
      </c>
      <c r="AJ192" s="42"/>
      <c r="AK192" s="42">
        <f>SUM(AH192:AJ192)</f>
        <v>5851.1010143295844</v>
      </c>
      <c r="AL192" s="6" t="s">
        <v>39</v>
      </c>
      <c r="AM192" s="36">
        <f>AK219</f>
        <v>14709.290746700079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13120.132799300367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(Interventions)'!$B$136:$AV$256, 22)</f>
        <v>7.3483655160786281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7.3483655160786277E-3</v>
      </c>
      <c r="V193" s="39">
        <f>MIN(S193*T193,T193-U193)</f>
        <v>2.6703721500000001E-3</v>
      </c>
      <c r="W193" s="32">
        <f>T193-SUM(U193:V193)</f>
        <v>0.98998126233392136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5.9619542563409516</v>
      </c>
      <c r="AC193" s="32"/>
      <c r="AD193" s="5">
        <f t="shared" ref="AD193:AD195" si="218">$W193*J193</f>
        <v>12988.685630640062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-4425.3988163825161</v>
      </c>
      <c r="AH193" s="5">
        <f t="shared" ref="AH193:AH201" si="220">SUM(AD193:AG193)</f>
        <v>8563.2868142575462</v>
      </c>
      <c r="AI193" s="42">
        <f>-M193*$W192*(N193-N192)/1000</f>
        <v>0</v>
      </c>
      <c r="AJ193" s="42">
        <f>$D$6*SUM(Y193:Z193,AD193:AE193)</f>
        <v>1274.7808470147902</v>
      </c>
      <c r="AK193" s="42">
        <f t="shared" ref="AK193" si="221">SUM(AH193:AJ193)</f>
        <v>9838.0676612723364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13120.132799300367</v>
      </c>
      <c r="K194" s="11">
        <f t="shared" ref="K194:K212" si="223">J194*$C$11</f>
        <v>131.20132799300367</v>
      </c>
      <c r="L194" s="24">
        <f>$C$202</f>
        <v>1627.374681271624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(Interventions)'!$B$136:$AV$256, 22)</f>
        <v>8.1338665573882469</v>
      </c>
      <c r="S194" s="46">
        <f>VLOOKUP(I194, '[1]Lapse Rates'!$A$4:$F$24, 4)</f>
        <v>2.4152155999999998E-3</v>
      </c>
      <c r="T194" s="33">
        <f t="shared" ref="T194:T196" si="224">W193</f>
        <v>0.98998126233392136</v>
      </c>
      <c r="U194" s="33">
        <f>T194*R194/1000</f>
        <v>8.0523754821388831E-3</v>
      </c>
      <c r="V194" s="39">
        <f t="shared" ref="V194:V212" si="225">MIN(S194*T194,T194-U194)</f>
        <v>2.391018188496579E-3</v>
      </c>
      <c r="W194" s="32">
        <f>T194-SUM(U194:V194)</f>
        <v>0.97953786866328585</v>
      </c>
      <c r="X194" s="32"/>
      <c r="Y194" s="5">
        <f t="shared" ref="Y194:Z209" si="226">AA193</f>
        <v>0</v>
      </c>
      <c r="Z194" s="5">
        <f t="shared" si="226"/>
        <v>5.9619542563409516</v>
      </c>
      <c r="AA194" s="5">
        <f>O194*W194</f>
        <v>0</v>
      </c>
      <c r="AB194" s="5">
        <f t="shared" si="217"/>
        <v>5.8990611110722195</v>
      </c>
      <c r="AC194" s="32"/>
      <c r="AD194" s="5">
        <f t="shared" si="218"/>
        <v>12851.666918805951</v>
      </c>
      <c r="AE194" s="5">
        <f t="shared" si="219"/>
        <v>-128.51666918805952</v>
      </c>
      <c r="AF194" s="5">
        <f t="shared" si="219"/>
        <v>-1594.0751268094007</v>
      </c>
      <c r="AG194" s="5">
        <f t="shared" ref="AG194:AG197" si="227">-U194*M194</f>
        <v>-4849.3740342330175</v>
      </c>
      <c r="AH194" s="5">
        <f t="shared" si="220"/>
        <v>6279.7010885754726</v>
      </c>
      <c r="AI194" s="42">
        <f>-M194*($W193*N194-$W192*N193)/1000</f>
        <v>0</v>
      </c>
      <c r="AJ194" s="42">
        <f t="shared" ref="AJ194:AJ195" si="228">$D$6*SUM(Y194:Z194,AD194:AE194)</f>
        <v>1248.7259072000622</v>
      </c>
      <c r="AK194" s="42">
        <f>SUM(AH194:AJ194)</f>
        <v>7528.426995775535</v>
      </c>
      <c r="AL194" s="48" t="s">
        <v>59</v>
      </c>
      <c r="AM194" s="54">
        <f>AK219/AD219</f>
        <v>0.10000000137215855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13120.132799300367</v>
      </c>
      <c r="K195" s="11">
        <f t="shared" si="223"/>
        <v>131.20132799300367</v>
      </c>
      <c r="L195" s="24">
        <f t="shared" ref="L195:L212" si="229">$C$202</f>
        <v>1627.374681271624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(Interventions)'!$B$136:$AV$256, 22)</f>
        <v>8.9808241121267365</v>
      </c>
      <c r="S195" s="46">
        <f>VLOOKUP(I195, '[1]Lapse Rates'!$A$4:$F$24, 4)</f>
        <v>2.3963082999999999E-3</v>
      </c>
      <c r="T195" s="33">
        <f t="shared" si="224"/>
        <v>0.97953786866328585</v>
      </c>
      <c r="U195" s="33">
        <f t="shared" ref="U195:U212" si="230">T195*R195/1000</f>
        <v>8.7970573096324695E-3</v>
      </c>
      <c r="V195" s="39">
        <f t="shared" si="225"/>
        <v>2.3472747248421415E-3</v>
      </c>
      <c r="W195" s="32">
        <f t="shared" ref="W195:W212" si="231">T195-SUM(U195:V195)</f>
        <v>0.96839353662881122</v>
      </c>
      <c r="X195" s="32"/>
      <c r="Y195" s="5">
        <f t="shared" si="226"/>
        <v>0</v>
      </c>
      <c r="Z195" s="5">
        <f t="shared" si="226"/>
        <v>5.8990611110722195</v>
      </c>
      <c r="AA195" s="5">
        <f t="shared" ref="AA195:AA212" si="232">O195*W195</f>
        <v>0</v>
      </c>
      <c r="AB195" s="5">
        <f t="shared" si="217"/>
        <v>5.8319467117043233</v>
      </c>
      <c r="AC195" s="32"/>
      <c r="AD195" s="5">
        <f t="shared" si="218"/>
        <v>12705.451802554147</v>
      </c>
      <c r="AE195" s="5">
        <f t="shared" si="219"/>
        <v>-127.05451802554148</v>
      </c>
      <c r="AF195" s="5">
        <f>-$W195*L195</f>
        <v>-1575.9391230168123</v>
      </c>
      <c r="AG195" s="5">
        <f t="shared" si="227"/>
        <v>-5297.8430265226525</v>
      </c>
      <c r="AH195" s="5">
        <f t="shared" si="220"/>
        <v>5704.6151349891406</v>
      </c>
      <c r="AI195" s="42">
        <f>-M195*($W194*N195-$W193*N194)/1000</f>
        <v>0</v>
      </c>
      <c r="AJ195" s="42">
        <f t="shared" si="228"/>
        <v>1234.5194715072525</v>
      </c>
      <c r="AK195" s="42">
        <f t="shared" ref="AK195:AK202" si="233">SUM(AH195:AJ195)</f>
        <v>6939.1346064963927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13120.132799300367</v>
      </c>
      <c r="K196" s="11">
        <f t="shared" si="223"/>
        <v>131.20132799300367</v>
      </c>
      <c r="L196" s="24">
        <f t="shared" si="229"/>
        <v>1627.374681271624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(Interventions)'!$B$136:$AV$256, 22)</f>
        <v>9.8906142530603667</v>
      </c>
      <c r="S196" s="46">
        <f>VLOOKUP(I196, '[1]Lapse Rates'!$A$4:$F$24, 4)</f>
        <v>2.1941491999999999E-3</v>
      </c>
      <c r="T196" s="33">
        <f t="shared" si="224"/>
        <v>0.96839353662881122</v>
      </c>
      <c r="U196" s="33">
        <f t="shared" si="230"/>
        <v>9.578006915952458E-3</v>
      </c>
      <c r="V196" s="39">
        <f t="shared" si="225"/>
        <v>2.1247999036792769E-3</v>
      </c>
      <c r="W196" s="32">
        <f t="shared" si="231"/>
        <v>0.95669072980917946</v>
      </c>
      <c r="X196" s="32"/>
      <c r="Y196" s="5">
        <f>AA195</f>
        <v>0</v>
      </c>
      <c r="Z196" s="5">
        <f t="shared" si="226"/>
        <v>5.8319467117043233</v>
      </c>
      <c r="AA196" s="5">
        <f t="shared" si="232"/>
        <v>0</v>
      </c>
      <c r="AB196" s="5">
        <f t="shared" si="217"/>
        <v>5.7614690152225236</v>
      </c>
      <c r="AC196" s="32"/>
      <c r="AD196" s="5">
        <f>$W196*J196</f>
        <v>12551.909422956021</v>
      </c>
      <c r="AE196" s="5">
        <f t="shared" si="219"/>
        <v>-125.51909422956021</v>
      </c>
      <c r="AF196" s="5">
        <f t="shared" si="219"/>
        <v>-1556.8942714987309</v>
      </c>
      <c r="AG196" s="5">
        <f t="shared" si="227"/>
        <v>-5768.1535269871329</v>
      </c>
      <c r="AH196" s="5">
        <f t="shared" si="220"/>
        <v>5101.3425302405976</v>
      </c>
      <c r="AI196" s="42">
        <f t="shared" ref="AI196:AI212" si="235">-M196*($W195*N196-$W194*N195)/1000</f>
        <v>0</v>
      </c>
      <c r="AJ196" s="42">
        <f>$D$6*SUM(Y196:Z196,AD196:AE196)</f>
        <v>1219.601005220484</v>
      </c>
      <c r="AK196" s="42">
        <f t="shared" si="233"/>
        <v>6320.9435354610814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13120.132799300367</v>
      </c>
      <c r="K197" s="11">
        <f t="shared" si="223"/>
        <v>131.20132799300367</v>
      </c>
      <c r="L197" s="24">
        <f t="shared" si="229"/>
        <v>1627.374681271624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(Interventions)'!$B$136:$AV$256, 22)</f>
        <v>10.920009509188908</v>
      </c>
      <c r="S197" s="46">
        <f>VLOOKUP(I197, '[1]Lapse Rates'!$A$4:$F$24, 4)</f>
        <v>1.9313649E-3</v>
      </c>
      <c r="T197" s="33">
        <f>W196</f>
        <v>0.95669072980917946</v>
      </c>
      <c r="U197" s="33">
        <f t="shared" si="230"/>
        <v>1.0447071866869117E-2</v>
      </c>
      <c r="V197" s="39">
        <f t="shared" si="225"/>
        <v>1.8477188957088328E-3</v>
      </c>
      <c r="W197" s="32">
        <f t="shared" si="231"/>
        <v>0.94439593904660146</v>
      </c>
      <c r="X197" s="32"/>
      <c r="Y197" s="5">
        <f t="shared" ref="Y197:Z212" si="236">AA196</f>
        <v>0</v>
      </c>
      <c r="Z197" s="5">
        <f t="shared" si="226"/>
        <v>5.7614690152225236</v>
      </c>
      <c r="AA197" s="5">
        <f t="shared" si="232"/>
        <v>0</v>
      </c>
      <c r="AB197" s="5">
        <f t="shared" si="217"/>
        <v>5.6874262197609573</v>
      </c>
      <c r="AC197" s="32"/>
      <c r="AD197" s="5">
        <f t="shared" ref="AD197:AD211" si="237">$W197*J197</f>
        <v>12390.600135411387</v>
      </c>
      <c r="AE197" s="5">
        <f t="shared" si="219"/>
        <v>-123.90600135411387</v>
      </c>
      <c r="AF197" s="5">
        <f t="shared" si="219"/>
        <v>-1536.886040300179</v>
      </c>
      <c r="AG197" s="5">
        <f t="shared" si="227"/>
        <v>-6291.5296433127214</v>
      </c>
      <c r="AH197" s="5">
        <f t="shared" si="220"/>
        <v>4438.2784504443744</v>
      </c>
      <c r="AI197" s="42">
        <f t="shared" si="235"/>
        <v>0</v>
      </c>
      <c r="AJ197" s="42">
        <f t="shared" ref="AJ197:AJ212" si="238">$D$6*SUM(Y197:Z197,AD197:AE197)</f>
        <v>1203.927894661412</v>
      </c>
      <c r="AK197" s="42">
        <f t="shared" si="233"/>
        <v>5642.2063451057866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13120.132799300367</v>
      </c>
      <c r="K198" s="11">
        <f t="shared" si="223"/>
        <v>131.20132799300367</v>
      </c>
      <c r="L198" s="24">
        <f t="shared" si="229"/>
        <v>1627.374681271624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(Interventions)'!$B$136:$AV$256, 22)</f>
        <v>12.086724625060489</v>
      </c>
      <c r="S198" s="46">
        <f>VLOOKUP(I198, '[1]Lapse Rates'!$A$4:$F$24, 4)</f>
        <v>1.9726812000000001E-3</v>
      </c>
      <c r="T198" s="33">
        <f t="shared" ref="T198:T212" si="239">W197</f>
        <v>0.94439593904660146</v>
      </c>
      <c r="U198" s="33">
        <f t="shared" si="230"/>
        <v>1.1414653652281682E-2</v>
      </c>
      <c r="V198" s="39">
        <f t="shared" si="225"/>
        <v>1.8629921143135768E-3</v>
      </c>
      <c r="W198" s="32">
        <f t="shared" si="231"/>
        <v>0.93111829328000617</v>
      </c>
      <c r="X198" s="32"/>
      <c r="Y198" s="5">
        <f t="shared" si="236"/>
        <v>0</v>
      </c>
      <c r="Z198" s="5">
        <f t="shared" si="226"/>
        <v>5.6874262197609573</v>
      </c>
      <c r="AA198" s="5">
        <f t="shared" si="232"/>
        <v>0</v>
      </c>
      <c r="AB198" s="5">
        <f t="shared" si="217"/>
        <v>5.6074643864372486</v>
      </c>
      <c r="AC198" s="32"/>
      <c r="AD198" s="5">
        <f t="shared" si="237"/>
        <v>12216.395659691587</v>
      </c>
      <c r="AE198" s="5">
        <f t="shared" si="219"/>
        <v>-122.16395659691588</v>
      </c>
      <c r="AF198" s="5">
        <f t="shared" si="219"/>
        <v>-1515.2783357527285</v>
      </c>
      <c r="AG198" s="5">
        <f>-U198*M198</f>
        <v>-6874.2354543599449</v>
      </c>
      <c r="AH198" s="5">
        <f t="shared" si="220"/>
        <v>3704.7179129819979</v>
      </c>
      <c r="AI198" s="42">
        <f t="shared" si="235"/>
        <v>0</v>
      </c>
      <c r="AJ198" s="42">
        <f t="shared" si="238"/>
        <v>1187.002066585746</v>
      </c>
      <c r="AK198" s="42">
        <f t="shared" si="233"/>
        <v>4891.7199795677443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13120.132799300367</v>
      </c>
      <c r="K199" s="11">
        <f t="shared" si="223"/>
        <v>131.20132799300367</v>
      </c>
      <c r="L199" s="24">
        <f t="shared" si="229"/>
        <v>1627.374681271624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(Interventions)'!$B$136:$AV$256, 22)</f>
        <v>13.4289469135855</v>
      </c>
      <c r="S199" s="46">
        <f>VLOOKUP(I199, '[1]Lapse Rates'!$A$4:$F$24, 4)</f>
        <v>1.7228968999999999E-3</v>
      </c>
      <c r="T199" s="33">
        <f t="shared" si="239"/>
        <v>0.93111829328000617</v>
      </c>
      <c r="U199" s="33">
        <f t="shared" si="230"/>
        <v>1.2503938130725537E-2</v>
      </c>
      <c r="V199" s="39">
        <f t="shared" si="225"/>
        <v>1.6042208210254134E-3</v>
      </c>
      <c r="W199" s="32">
        <f t="shared" si="231"/>
        <v>0.91701013432825518</v>
      </c>
      <c r="X199" s="32"/>
      <c r="Y199" s="5">
        <f t="shared" si="236"/>
        <v>0</v>
      </c>
      <c r="Z199" s="5">
        <f t="shared" si="226"/>
        <v>5.6074643864372486</v>
      </c>
      <c r="AA199" s="5">
        <f t="shared" si="232"/>
        <v>0</v>
      </c>
      <c r="AB199" s="5">
        <f t="shared" si="217"/>
        <v>5.5225009618637078</v>
      </c>
      <c r="AC199" s="32"/>
      <c r="AD199" s="5">
        <f t="shared" si="237"/>
        <v>12031.294740690977</v>
      </c>
      <c r="AE199" s="5">
        <f t="shared" si="219"/>
        <v>-120.31294740690977</v>
      </c>
      <c r="AF199" s="5">
        <f t="shared" si="219"/>
        <v>-1492.3190750752933</v>
      </c>
      <c r="AG199" s="5">
        <f t="shared" ref="AG199:AG212" si="240">-U199*M199</f>
        <v>-7530.2341565287097</v>
      </c>
      <c r="AH199" s="5">
        <f t="shared" si="220"/>
        <v>2888.4285616800644</v>
      </c>
      <c r="AI199" s="42">
        <f t="shared" si="235"/>
        <v>0</v>
      </c>
      <c r="AJ199" s="42">
        <f t="shared" si="238"/>
        <v>1169.0174061774767</v>
      </c>
      <c r="AK199" s="42">
        <f t="shared" si="233"/>
        <v>4057.4459678575413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13120.132799300367</v>
      </c>
      <c r="K200" s="11">
        <f t="shared" si="223"/>
        <v>131.20132799300367</v>
      </c>
      <c r="L200" s="24">
        <f t="shared" si="229"/>
        <v>1627.374681271624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(Interventions)'!$B$136:$AV$256, 22)</f>
        <v>14.983488443365125</v>
      </c>
      <c r="S200" s="46">
        <f>VLOOKUP(I200, '[1]Lapse Rates'!$A$4:$F$24, 4)</f>
        <v>1.5750323E-3</v>
      </c>
      <c r="T200" s="33">
        <f t="shared" si="239"/>
        <v>0.91701013432825518</v>
      </c>
      <c r="U200" s="33">
        <f t="shared" si="230"/>
        <v>1.3740010750156113E-2</v>
      </c>
      <c r="V200" s="39">
        <f t="shared" si="225"/>
        <v>1.4443205809943408E-3</v>
      </c>
      <c r="W200" s="32">
        <f t="shared" si="231"/>
        <v>0.90182580299710469</v>
      </c>
      <c r="X200" s="32"/>
      <c r="Y200" s="5">
        <f t="shared" si="236"/>
        <v>0</v>
      </c>
      <c r="Z200" s="5">
        <f t="shared" si="226"/>
        <v>5.5225009618637078</v>
      </c>
      <c r="AA200" s="5">
        <f t="shared" si="232"/>
        <v>0</v>
      </c>
      <c r="AB200" s="5">
        <f t="shared" si="217"/>
        <v>5.4310565151314334</v>
      </c>
      <c r="AC200" s="32"/>
      <c r="AD200" s="5">
        <f t="shared" si="237"/>
        <v>11832.074297157704</v>
      </c>
      <c r="AE200" s="5">
        <f t="shared" si="219"/>
        <v>-118.32074297157705</v>
      </c>
      <c r="AF200" s="5">
        <f t="shared" si="219"/>
        <v>-1467.6084787149396</v>
      </c>
      <c r="AG200" s="5">
        <f t="shared" si="240"/>
        <v>-8274.6329340557659</v>
      </c>
      <c r="AH200" s="5">
        <f t="shared" si="220"/>
        <v>1971.5121414154219</v>
      </c>
      <c r="AI200" s="42">
        <f t="shared" si="235"/>
        <v>0</v>
      </c>
      <c r="AJ200" s="42">
        <f t="shared" si="238"/>
        <v>1149.6609810100181</v>
      </c>
      <c r="AK200" s="42">
        <f t="shared" si="233"/>
        <v>3121.1731224254399</v>
      </c>
    </row>
    <row r="201" spans="1:39" ht="15" x14ac:dyDescent="0.2">
      <c r="A201" s="12"/>
      <c r="B201" s="13">
        <v>1</v>
      </c>
      <c r="C201" s="10">
        <f>$H$191*0.14+$B$204</f>
        <v>2020.9786652506352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13120.132799300367</v>
      </c>
      <c r="K201" s="11">
        <f t="shared" si="223"/>
        <v>131.20132799300367</v>
      </c>
      <c r="L201" s="24">
        <f t="shared" si="229"/>
        <v>1627.374681271624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(Interventions)'!$B$136:$AV$256, 22)</f>
        <v>16.785286844734031</v>
      </c>
      <c r="S201" s="46">
        <f>VLOOKUP(I201, '[1]Lapse Rates'!$A$4:$F$24, 4)</f>
        <v>1.4424080000000001E-3</v>
      </c>
      <c r="T201" s="33">
        <f t="shared" si="239"/>
        <v>0.90182580299710469</v>
      </c>
      <c r="U201" s="33">
        <f t="shared" si="230"/>
        <v>1.5137404787289005E-2</v>
      </c>
      <c r="V201" s="39">
        <f t="shared" si="225"/>
        <v>1.3008007528494479E-3</v>
      </c>
      <c r="W201" s="32">
        <f t="shared" si="231"/>
        <v>0.88538759745696627</v>
      </c>
      <c r="X201" s="32"/>
      <c r="Y201" s="5">
        <f t="shared" si="236"/>
        <v>0</v>
      </c>
      <c r="Z201" s="5">
        <f t="shared" si="226"/>
        <v>5.4310565151314334</v>
      </c>
      <c r="AA201" s="5">
        <f t="shared" si="232"/>
        <v>0</v>
      </c>
      <c r="AB201" s="5">
        <f t="shared" si="217"/>
        <v>5.3320608742891134</v>
      </c>
      <c r="AC201" s="32"/>
      <c r="AD201" s="5">
        <f t="shared" si="237"/>
        <v>11616.402857488893</v>
      </c>
      <c r="AE201" s="5">
        <f t="shared" si="219"/>
        <v>-116.16402857488893</v>
      </c>
      <c r="AF201" s="5">
        <f t="shared" si="219"/>
        <v>-1440.8573592133794</v>
      </c>
      <c r="AG201" s="5">
        <f t="shared" si="240"/>
        <v>-9116.1841476442696</v>
      </c>
      <c r="AH201" s="5">
        <f t="shared" si="220"/>
        <v>943.1973220563541</v>
      </c>
      <c r="AI201" s="42">
        <f t="shared" si="235"/>
        <v>0</v>
      </c>
      <c r="AJ201" s="42">
        <f t="shared" si="238"/>
        <v>1128.7062157605983</v>
      </c>
      <c r="AK201" s="42">
        <f t="shared" si="233"/>
        <v>2071.9035378169524</v>
      </c>
    </row>
    <row r="202" spans="1:39" ht="15" x14ac:dyDescent="0.2">
      <c r="A202" s="12"/>
      <c r="B202" s="70" t="s">
        <v>49</v>
      </c>
      <c r="C202" s="10">
        <f>$H$191*0.11+$B$204</f>
        <v>1627.374681271624</v>
      </c>
      <c r="D202" s="1"/>
      <c r="E202" s="1"/>
      <c r="F202" s="1"/>
      <c r="I202" s="2">
        <f t="shared" si="222"/>
        <v>10</v>
      </c>
      <c r="J202" s="11">
        <f t="shared" si="212"/>
        <v>13120.132799300367</v>
      </c>
      <c r="K202" s="11">
        <f t="shared" si="223"/>
        <v>131.20132799300367</v>
      </c>
      <c r="L202" s="24">
        <f t="shared" si="229"/>
        <v>1627.374681271624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(Interventions)'!$B$136:$AV$256, 22)</f>
        <v>18.937921132619234</v>
      </c>
      <c r="S202" s="46">
        <f>VLOOKUP(I202, '[1]Lapse Rates'!$A$4:$F$24, 4)</f>
        <v>1.4007732E-3</v>
      </c>
      <c r="T202" s="33">
        <f t="shared" si="239"/>
        <v>0.88538759745696627</v>
      </c>
      <c r="U202" s="33">
        <f t="shared" si="230"/>
        <v>1.6767400492439254E-2</v>
      </c>
      <c r="V202" s="39">
        <f t="shared" si="225"/>
        <v>1.2402272181301064E-3</v>
      </c>
      <c r="W202" s="32">
        <f t="shared" si="231"/>
        <v>0.86737996974639686</v>
      </c>
      <c r="X202" s="32"/>
      <c r="Y202" s="5">
        <f t="shared" si="236"/>
        <v>0</v>
      </c>
      <c r="Z202" s="5">
        <f t="shared" si="226"/>
        <v>5.3320608742891134</v>
      </c>
      <c r="AA202" s="5">
        <f t="shared" si="232"/>
        <v>0</v>
      </c>
      <c r="AB202" s="5">
        <f t="shared" si="217"/>
        <v>5.2236137180040281</v>
      </c>
      <c r="AC202" s="32"/>
      <c r="AD202" s="5">
        <f t="shared" si="237"/>
        <v>11380.140390525861</v>
      </c>
      <c r="AE202" s="5">
        <f t="shared" si="219"/>
        <v>-113.80140390525862</v>
      </c>
      <c r="AF202" s="5">
        <f t="shared" si="219"/>
        <v>-1411.5522018074334</v>
      </c>
      <c r="AG202" s="5">
        <f t="shared" si="240"/>
        <v>-10097.8148311612</v>
      </c>
      <c r="AH202" s="5">
        <f>SUM(AD202:AG202)</f>
        <v>-243.02804634803033</v>
      </c>
      <c r="AI202" s="42">
        <f t="shared" si="235"/>
        <v>0</v>
      </c>
      <c r="AJ202" s="42">
        <f t="shared" si="238"/>
        <v>1105.7509297592489</v>
      </c>
      <c r="AK202" s="42">
        <f t="shared" si="233"/>
        <v>862.72288341121862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13120.132799300367</v>
      </c>
      <c r="K203" s="11">
        <f t="shared" si="223"/>
        <v>131.20132799300367</v>
      </c>
      <c r="L203" s="24">
        <f t="shared" si="229"/>
        <v>1627.374681271624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(Interventions)'!$B$136:$AV$256, 22)</f>
        <v>21.434465757380902</v>
      </c>
      <c r="S203" s="46">
        <f>VLOOKUP(I203, '[1]Lapse Rates'!$A$4:$F$24, 4)</f>
        <v>1.2298243999999999E-3</v>
      </c>
      <c r="T203" s="33">
        <f t="shared" si="239"/>
        <v>0.86737996974639686</v>
      </c>
      <c r="U203" s="33">
        <f t="shared" si="230"/>
        <v>1.8591826260167227E-2</v>
      </c>
      <c r="V203" s="39">
        <f t="shared" si="225"/>
        <v>1.0667250508653806E-3</v>
      </c>
      <c r="W203" s="32">
        <f t="shared" si="231"/>
        <v>0.8477214184353643</v>
      </c>
      <c r="X203" s="31"/>
      <c r="Y203" s="5">
        <f t="shared" si="236"/>
        <v>0</v>
      </c>
      <c r="Z203" s="5">
        <f t="shared" si="226"/>
        <v>5.2236137180040281</v>
      </c>
      <c r="AA203" s="5">
        <f t="shared" si="232"/>
        <v>0</v>
      </c>
      <c r="AB203" s="5">
        <f t="shared" si="217"/>
        <v>5.1052242210291103</v>
      </c>
      <c r="AC203" s="32"/>
      <c r="AD203" s="5">
        <f t="shared" si="237"/>
        <v>11122.217586683253</v>
      </c>
      <c r="AE203" s="5">
        <f t="shared" si="219"/>
        <v>-111.22217586683254</v>
      </c>
      <c r="AF203" s="5">
        <f t="shared" si="219"/>
        <v>-1379.5603731333799</v>
      </c>
      <c r="AG203" s="5">
        <f t="shared" si="240"/>
        <v>-11196.536936834249</v>
      </c>
      <c r="AH203" s="5">
        <f t="shared" ref="AH203:AH212" si="241">SUM(AD203:AG203)</f>
        <v>-1565.1018991512083</v>
      </c>
      <c r="AI203" s="42">
        <f t="shared" si="235"/>
        <v>0</v>
      </c>
      <c r="AJ203" s="42">
        <f t="shared" si="238"/>
        <v>1080.6910863068272</v>
      </c>
      <c r="AK203" s="42">
        <f t="shared" ref="AK203:AK212" si="242">SUM(AH203:AJ203)</f>
        <v>-484.4108128443811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13120.132799300367</v>
      </c>
      <c r="K204" s="11">
        <f t="shared" si="223"/>
        <v>131.20132799300367</v>
      </c>
      <c r="L204" s="24">
        <f t="shared" si="229"/>
        <v>1627.374681271624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(Interventions)'!$B$136:$AV$256, 22)</f>
        <v>24.319441599973107</v>
      </c>
      <c r="S204" s="46">
        <f>VLOOKUP(I204, '[1]Lapse Rates'!$A$4:$F$24, 4)</f>
        <v>1.0984558E-3</v>
      </c>
      <c r="T204" s="33">
        <f t="shared" si="239"/>
        <v>0.8477214184353643</v>
      </c>
      <c r="U204" s="33">
        <f t="shared" si="230"/>
        <v>2.061611152868521E-2</v>
      </c>
      <c r="V204" s="39">
        <f t="shared" si="225"/>
        <v>9.3118450886455287E-4</v>
      </c>
      <c r="W204" s="32">
        <f t="shared" si="231"/>
        <v>0.82617412239781451</v>
      </c>
      <c r="X204" s="31"/>
      <c r="Y204" s="5">
        <f t="shared" si="236"/>
        <v>0</v>
      </c>
      <c r="Z204" s="5">
        <f t="shared" si="226"/>
        <v>5.1052242210291103</v>
      </c>
      <c r="AA204" s="5">
        <f t="shared" si="232"/>
        <v>0</v>
      </c>
      <c r="AB204" s="5">
        <f t="shared" si="217"/>
        <v>4.9754601555751341</v>
      </c>
      <c r="AC204" s="32"/>
      <c r="AD204" s="5">
        <f t="shared" si="237"/>
        <v>10839.514201204762</v>
      </c>
      <c r="AE204" s="5">
        <f t="shared" si="219"/>
        <v>-108.39514201204763</v>
      </c>
      <c r="AF204" s="5">
        <f t="shared" si="219"/>
        <v>-1344.4948491120072</v>
      </c>
      <c r="AG204" s="5">
        <f t="shared" si="240"/>
        <v>-12415.620229808565</v>
      </c>
      <c r="AH204" s="5">
        <f t="shared" si="241"/>
        <v>-3028.9960197278579</v>
      </c>
      <c r="AI204" s="42">
        <f t="shared" si="235"/>
        <v>0</v>
      </c>
      <c r="AJ204" s="42">
        <f t="shared" si="238"/>
        <v>1053.2236022028883</v>
      </c>
      <c r="AK204" s="42">
        <f t="shared" si="242"/>
        <v>-1975.7724175249696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13120.132799300367</v>
      </c>
      <c r="K205" s="11">
        <f t="shared" si="223"/>
        <v>131.20132799300367</v>
      </c>
      <c r="L205" s="24">
        <f t="shared" si="229"/>
        <v>1627.374681271624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(Interventions)'!$B$136:$AV$256, 22)</f>
        <v>27.671912955004284</v>
      </c>
      <c r="S205" s="46">
        <f>VLOOKUP(I205, '[1]Lapse Rates'!$A$4:$F$24, 4)</f>
        <v>9.9047419999999994E-4</v>
      </c>
      <c r="T205" s="33">
        <f t="shared" si="239"/>
        <v>0.82617412239781451</v>
      </c>
      <c r="U205" s="33">
        <f t="shared" si="230"/>
        <v>2.2861818400669379E-2</v>
      </c>
      <c r="V205" s="39">
        <f t="shared" si="225"/>
        <v>8.1830415294267735E-4</v>
      </c>
      <c r="W205" s="32">
        <f t="shared" si="231"/>
        <v>0.80249399984420244</v>
      </c>
      <c r="X205" s="31"/>
      <c r="Y205" s="5">
        <f t="shared" si="236"/>
        <v>0</v>
      </c>
      <c r="Z205" s="5">
        <f t="shared" si="226"/>
        <v>4.9754601555751341</v>
      </c>
      <c r="AA205" s="5">
        <f t="shared" si="232"/>
        <v>0</v>
      </c>
      <c r="AB205" s="5">
        <f t="shared" si="217"/>
        <v>4.8328515903217415</v>
      </c>
      <c r="AC205" s="32"/>
      <c r="AD205" s="5">
        <f t="shared" si="237"/>
        <v>10528.827848597664</v>
      </c>
      <c r="AE205" s="5">
        <f t="shared" si="219"/>
        <v>-105.28827848597665</v>
      </c>
      <c r="AF205" s="5">
        <f t="shared" si="219"/>
        <v>-1305.9584172188497</v>
      </c>
      <c r="AG205" s="5">
        <f t="shared" si="240"/>
        <v>-13768.050033616719</v>
      </c>
      <c r="AH205" s="5">
        <f t="shared" si="241"/>
        <v>-4650.4688807238799</v>
      </c>
      <c r="AI205" s="42">
        <f t="shared" si="235"/>
        <v>0</v>
      </c>
      <c r="AJ205" s="42">
        <f t="shared" si="238"/>
        <v>1023.0373244692187</v>
      </c>
      <c r="AK205" s="42">
        <f t="shared" si="242"/>
        <v>-3627.4315562546612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13120.132799300367</v>
      </c>
      <c r="K206" s="11">
        <f t="shared" si="223"/>
        <v>131.20132799300367</v>
      </c>
      <c r="L206" s="24">
        <f t="shared" si="229"/>
        <v>1627.374681271624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(Interventions)'!$B$136:$AV$256, 22)</f>
        <v>31.450310237120895</v>
      </c>
      <c r="S206" s="46">
        <f>VLOOKUP(I206, '[1]Lapse Rates'!$A$4:$F$24, 4)</f>
        <v>9.2791330000000004E-4</v>
      </c>
      <c r="T206" s="33">
        <f t="shared" si="239"/>
        <v>0.80249399984420244</v>
      </c>
      <c r="U206" s="33">
        <f t="shared" si="230"/>
        <v>2.5238685258528213E-2</v>
      </c>
      <c r="V206" s="39">
        <f t="shared" si="225"/>
        <v>7.4464485562563342E-4</v>
      </c>
      <c r="W206" s="32">
        <f t="shared" si="231"/>
        <v>0.77651066973004856</v>
      </c>
      <c r="X206" s="31"/>
      <c r="Y206" s="5">
        <f t="shared" si="236"/>
        <v>0</v>
      </c>
      <c r="Z206" s="5">
        <f t="shared" si="226"/>
        <v>4.8328515903217415</v>
      </c>
      <c r="AA206" s="5">
        <f t="shared" si="232"/>
        <v>0</v>
      </c>
      <c r="AB206" s="5">
        <f t="shared" si="217"/>
        <v>4.6763724412085743</v>
      </c>
      <c r="AC206" s="32"/>
      <c r="AD206" s="5">
        <f t="shared" si="237"/>
        <v>10187.923106931905</v>
      </c>
      <c r="AE206" s="5">
        <f t="shared" si="219"/>
        <v>-101.87923106931905</v>
      </c>
      <c r="AF206" s="5">
        <f t="shared" si="219"/>
        <v>-1263.6738036559532</v>
      </c>
      <c r="AG206" s="5">
        <f t="shared" si="240"/>
        <v>-15199.468184558187</v>
      </c>
      <c r="AH206" s="5">
        <f t="shared" si="241"/>
        <v>-6377.0981123515539</v>
      </c>
      <c r="AI206" s="42">
        <f t="shared" si="235"/>
        <v>0</v>
      </c>
      <c r="AJ206" s="42">
        <f t="shared" si="238"/>
        <v>989.91500696313028</v>
      </c>
      <c r="AK206" s="42">
        <f t="shared" si="242"/>
        <v>-5387.1831053884234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13120.132799300367</v>
      </c>
      <c r="K207" s="11">
        <f t="shared" si="223"/>
        <v>131.20132799300367</v>
      </c>
      <c r="L207" s="24">
        <f t="shared" si="229"/>
        <v>1627.374681271624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(Interventions)'!$B$136:$AV$256, 22)</f>
        <v>35.689121137656542</v>
      </c>
      <c r="S207" s="46">
        <f>VLOOKUP(I207, '[1]Lapse Rates'!$A$4:$F$24, 4)</f>
        <v>7.1178370000000003E-4</v>
      </c>
      <c r="T207" s="33">
        <f t="shared" si="239"/>
        <v>0.77651066973004856</v>
      </c>
      <c r="U207" s="33">
        <f t="shared" si="230"/>
        <v>2.7712983356678513E-2</v>
      </c>
      <c r="V207" s="39">
        <f t="shared" si="225"/>
        <v>5.5270763758993196E-4</v>
      </c>
      <c r="W207" s="32">
        <f t="shared" si="231"/>
        <v>0.74824497873578011</v>
      </c>
      <c r="X207" s="31"/>
      <c r="Y207" s="5">
        <f t="shared" si="236"/>
        <v>0</v>
      </c>
      <c r="Z207" s="5">
        <f t="shared" si="226"/>
        <v>4.6763724412085743</v>
      </c>
      <c r="AA207" s="5">
        <f t="shared" si="232"/>
        <v>0</v>
      </c>
      <c r="AB207" s="5">
        <f t="shared" si="217"/>
        <v>4.5061482529907009</v>
      </c>
      <c r="AC207" s="32"/>
      <c r="AD207" s="5">
        <f t="shared" si="237"/>
        <v>9817.0734874231148</v>
      </c>
      <c r="AE207" s="5">
        <f t="shared" si="219"/>
        <v>-98.170734874231144</v>
      </c>
      <c r="AF207" s="5">
        <f t="shared" si="219"/>
        <v>-1217.6749337832332</v>
      </c>
      <c r="AG207" s="5">
        <f t="shared" si="240"/>
        <v>-16689.562253909146</v>
      </c>
      <c r="AH207" s="5">
        <f t="shared" si="241"/>
        <v>-8188.3344351434953</v>
      </c>
      <c r="AI207" s="42">
        <f t="shared" si="235"/>
        <v>0</v>
      </c>
      <c r="AJ207" s="42">
        <f t="shared" si="238"/>
        <v>953.88311216152806</v>
      </c>
      <c r="AK207" s="42">
        <f t="shared" si="242"/>
        <v>-7234.4513229819677</v>
      </c>
    </row>
    <row r="208" spans="1:39" ht="15" x14ac:dyDescent="0.2">
      <c r="I208" s="2">
        <f t="shared" si="222"/>
        <v>16</v>
      </c>
      <c r="J208" s="11">
        <f t="shared" si="212"/>
        <v>13120.132799300367</v>
      </c>
      <c r="K208" s="11">
        <f t="shared" si="223"/>
        <v>131.20132799300367</v>
      </c>
      <c r="L208" s="24">
        <f t="shared" si="229"/>
        <v>1627.374681271624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(Interventions)'!$B$136:$AV$256, 22)</f>
        <v>40.357957022460553</v>
      </c>
      <c r="S208" s="46">
        <f>VLOOKUP(I208, '[1]Lapse Rates'!$A$4:$F$24, 4)</f>
        <v>6.4944269999999999E-4</v>
      </c>
      <c r="T208" s="33">
        <f t="shared" si="239"/>
        <v>0.74824497873578011</v>
      </c>
      <c r="U208" s="33">
        <f t="shared" si="230"/>
        <v>3.0197638694090524E-2</v>
      </c>
      <c r="V208" s="39">
        <f t="shared" si="225"/>
        <v>4.8594223925160762E-4</v>
      </c>
      <c r="W208" s="32">
        <f t="shared" si="231"/>
        <v>0.71756139780243799</v>
      </c>
      <c r="X208" s="31"/>
      <c r="Y208" s="5">
        <f t="shared" si="236"/>
        <v>0</v>
      </c>
      <c r="Z208" s="5">
        <f t="shared" si="226"/>
        <v>4.5061482529907009</v>
      </c>
      <c r="AA208" s="5">
        <f t="shared" si="232"/>
        <v>0</v>
      </c>
      <c r="AB208" s="5">
        <f t="shared" si="217"/>
        <v>4.321362830371644</v>
      </c>
      <c r="AC208" s="32"/>
      <c r="AD208" s="5">
        <f t="shared" si="237"/>
        <v>9414.5008308195847</v>
      </c>
      <c r="AE208" s="5">
        <f t="shared" si="219"/>
        <v>-94.145008308195855</v>
      </c>
      <c r="AF208" s="5">
        <f t="shared" si="219"/>
        <v>-1167.7412510415636</v>
      </c>
      <c r="AG208" s="5">
        <f t="shared" si="240"/>
        <v>-18185.893753103443</v>
      </c>
      <c r="AH208" s="5">
        <f t="shared" si="241"/>
        <v>-10033.279181633618</v>
      </c>
      <c r="AI208" s="42">
        <f t="shared" si="235"/>
        <v>0</v>
      </c>
      <c r="AJ208" s="42">
        <f t="shared" si="238"/>
        <v>914.76895933198568</v>
      </c>
      <c r="AK208" s="42">
        <f t="shared" si="242"/>
        <v>-9118.5102223016311</v>
      </c>
    </row>
    <row r="209" spans="1:39" ht="15" x14ac:dyDescent="0.2">
      <c r="I209" s="2">
        <f t="shared" si="222"/>
        <v>17</v>
      </c>
      <c r="J209" s="11">
        <f t="shared" si="212"/>
        <v>13120.132799300367</v>
      </c>
      <c r="K209" s="11">
        <f t="shared" si="223"/>
        <v>131.20132799300367</v>
      </c>
      <c r="L209" s="24">
        <f t="shared" si="229"/>
        <v>1627.374681271624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(Interventions)'!$B$136:$AV$256, 22)</f>
        <v>45.533826248625992</v>
      </c>
      <c r="S209" s="46">
        <f>VLOOKUP(I209, '[1]Lapse Rates'!$A$4:$F$24, 4)</f>
        <v>5.2983399999999997E-4</v>
      </c>
      <c r="T209" s="33">
        <f t="shared" si="239"/>
        <v>0.71756139780243799</v>
      </c>
      <c r="U209" s="33">
        <f t="shared" si="230"/>
        <v>3.2673316010257407E-2</v>
      </c>
      <c r="V209" s="39">
        <f t="shared" si="225"/>
        <v>3.8018842564325691E-4</v>
      </c>
      <c r="W209" s="32">
        <f t="shared" si="231"/>
        <v>0.68450789336653728</v>
      </c>
      <c r="X209" s="31"/>
      <c r="Y209" s="5">
        <f t="shared" si="236"/>
        <v>0</v>
      </c>
      <c r="Z209" s="5">
        <f t="shared" si="226"/>
        <v>4.321362830371644</v>
      </c>
      <c r="AA209" s="5">
        <f t="shared" si="232"/>
        <v>0</v>
      </c>
      <c r="AB209" s="5">
        <f t="shared" si="217"/>
        <v>4.1223050411423641</v>
      </c>
      <c r="AC209" s="32"/>
      <c r="AD209" s="5">
        <f t="shared" si="237"/>
        <v>8980.8344631383043</v>
      </c>
      <c r="AE209" s="5">
        <f t="shared" si="219"/>
        <v>-89.808344631383036</v>
      </c>
      <c r="AF209" s="5">
        <f t="shared" si="219"/>
        <v>-1113.9508147952795</v>
      </c>
      <c r="AG209" s="5">
        <f t="shared" si="240"/>
        <v>-19676.818427541308</v>
      </c>
      <c r="AH209" s="5">
        <f t="shared" si="241"/>
        <v>-11899.743123829667</v>
      </c>
      <c r="AI209" s="42">
        <f t="shared" si="235"/>
        <v>0</v>
      </c>
      <c r="AJ209" s="42">
        <f t="shared" si="238"/>
        <v>872.63358791918847</v>
      </c>
      <c r="AK209" s="42">
        <f t="shared" si="242"/>
        <v>-11027.109535910478</v>
      </c>
    </row>
    <row r="210" spans="1:39" ht="15" x14ac:dyDescent="0.2">
      <c r="I210" s="2">
        <f t="shared" si="222"/>
        <v>18</v>
      </c>
      <c r="J210" s="11">
        <f t="shared" si="212"/>
        <v>13120.132799300367</v>
      </c>
      <c r="K210" s="11">
        <f t="shared" si="223"/>
        <v>131.20132799300367</v>
      </c>
      <c r="L210" s="24">
        <f t="shared" si="229"/>
        <v>1627.374681271624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(Interventions)'!$B$136:$AV$256, 22)</f>
        <v>51.397684683831578</v>
      </c>
      <c r="S210" s="46">
        <f>VLOOKUP(I210, '[1]Lapse Rates'!$A$4:$F$24, 4)</f>
        <v>4.565131E-4</v>
      </c>
      <c r="T210" s="33">
        <f t="shared" si="239"/>
        <v>0.68450789336653728</v>
      </c>
      <c r="U210" s="33">
        <f t="shared" si="230"/>
        <v>3.5182120866847091E-2</v>
      </c>
      <c r="V210" s="39">
        <f t="shared" si="225"/>
        <v>3.1248682037522739E-4</v>
      </c>
      <c r="W210" s="32">
        <f t="shared" si="231"/>
        <v>0.64901328567931493</v>
      </c>
      <c r="X210" s="31"/>
      <c r="Y210" s="5">
        <f t="shared" si="236"/>
        <v>0</v>
      </c>
      <c r="Z210" s="5">
        <f t="shared" si="236"/>
        <v>4.1223050411423641</v>
      </c>
      <c r="AA210" s="5">
        <f t="shared" si="232"/>
        <v>0</v>
      </c>
      <c r="AB210" s="5">
        <f t="shared" si="217"/>
        <v>3.9085462202136814</v>
      </c>
      <c r="AC210" s="32"/>
      <c r="AD210" s="5">
        <f t="shared" si="237"/>
        <v>8515.1404966228783</v>
      </c>
      <c r="AE210" s="5">
        <f t="shared" si="219"/>
        <v>-85.151404966228796</v>
      </c>
      <c r="AF210" s="5">
        <f t="shared" si="219"/>
        <v>-1056.1877889234247</v>
      </c>
      <c r="AG210" s="5">
        <f t="shared" si="240"/>
        <v>-21187.693467520457</v>
      </c>
      <c r="AH210" s="5">
        <f t="shared" si="241"/>
        <v>-13813.892164787234</v>
      </c>
      <c r="AI210" s="42">
        <f t="shared" si="235"/>
        <v>0</v>
      </c>
      <c r="AJ210" s="42">
        <f t="shared" si="238"/>
        <v>827.38632801605343</v>
      </c>
      <c r="AK210" s="42">
        <f t="shared" si="242"/>
        <v>-12986.505836771181</v>
      </c>
    </row>
    <row r="211" spans="1:39" ht="15" x14ac:dyDescent="0.2">
      <c r="I211" s="2">
        <f t="shared" si="222"/>
        <v>19</v>
      </c>
      <c r="J211" s="11">
        <f t="shared" si="212"/>
        <v>13120.132799300367</v>
      </c>
      <c r="K211" s="11">
        <f t="shared" si="223"/>
        <v>131.20132799300367</v>
      </c>
      <c r="L211" s="24">
        <f t="shared" si="229"/>
        <v>1627.374681271624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(Interventions)'!$B$136:$AV$256, 22)</f>
        <v>58.033287367464794</v>
      </c>
      <c r="S211" s="46">
        <f>VLOOKUP(I211, '[1]Lapse Rates'!$A$4:$F$24, 4)</f>
        <v>3.5534066900000001E-2</v>
      </c>
      <c r="T211" s="33">
        <f t="shared" si="239"/>
        <v>0.64901328567931493</v>
      </c>
      <c r="U211" s="33">
        <f t="shared" si="230"/>
        <v>3.7664374513130205E-2</v>
      </c>
      <c r="V211" s="39">
        <f t="shared" si="225"/>
        <v>2.3062081512317589E-2</v>
      </c>
      <c r="W211" s="32">
        <f t="shared" si="231"/>
        <v>0.58828682965386714</v>
      </c>
      <c r="X211" s="31"/>
      <c r="Y211" s="5">
        <f t="shared" si="236"/>
        <v>0</v>
      </c>
      <c r="Z211" s="5">
        <f t="shared" si="236"/>
        <v>3.9085462202136814</v>
      </c>
      <c r="AA211" s="5">
        <f t="shared" si="232"/>
        <v>0</v>
      </c>
      <c r="AB211" s="5">
        <f t="shared" si="217"/>
        <v>3.5428338913561874</v>
      </c>
      <c r="AC211" s="32"/>
      <c r="AD211" s="5">
        <f t="shared" si="237"/>
        <v>7718.4013291381298</v>
      </c>
      <c r="AE211" s="5">
        <f t="shared" si="219"/>
        <v>-77.184013291381305</v>
      </c>
      <c r="AF211" s="5">
        <f t="shared" si="219"/>
        <v>-957.36309190425618</v>
      </c>
      <c r="AG211" s="5">
        <f t="shared" si="240"/>
        <v>-22682.578598667889</v>
      </c>
      <c r="AH211" s="5">
        <f t="shared" si="241"/>
        <v>-15998.724374725396</v>
      </c>
      <c r="AI211" s="42">
        <f t="shared" si="235"/>
        <v>0</v>
      </c>
      <c r="AJ211" s="42">
        <f t="shared" si="238"/>
        <v>749.98684706876907</v>
      </c>
      <c r="AK211" s="42">
        <f t="shared" si="242"/>
        <v>-15248.737527656627</v>
      </c>
    </row>
    <row r="212" spans="1:39" ht="15" x14ac:dyDescent="0.2">
      <c r="I212" s="2">
        <f t="shared" si="222"/>
        <v>20</v>
      </c>
      <c r="J212" s="11">
        <f t="shared" si="212"/>
        <v>13120.132799300367</v>
      </c>
      <c r="K212" s="11">
        <f t="shared" si="223"/>
        <v>131.20132799300367</v>
      </c>
      <c r="L212" s="24">
        <f t="shared" si="229"/>
        <v>1627.374681271624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(Interventions)'!$B$136:$AV$256, 22)</f>
        <v>65.568194855651527</v>
      </c>
      <c r="S212" s="46">
        <f>VLOOKUP(I212, '[1]Lapse Rates'!$A$4:$F$24, 4)</f>
        <v>0</v>
      </c>
      <c r="T212" s="33">
        <f t="shared" si="239"/>
        <v>0.58828682965386714</v>
      </c>
      <c r="U212" s="33">
        <f t="shared" si="230"/>
        <v>3.857290547775824E-2</v>
      </c>
      <c r="V212" s="39">
        <f t="shared" si="225"/>
        <v>0</v>
      </c>
      <c r="W212" s="32">
        <f t="shared" si="231"/>
        <v>0.54971392417610887</v>
      </c>
      <c r="X212" s="31"/>
      <c r="Y212" s="5">
        <f t="shared" si="236"/>
        <v>0</v>
      </c>
      <c r="Z212" s="5">
        <f t="shared" si="236"/>
        <v>3.5428338913561874</v>
      </c>
      <c r="AA212" s="5">
        <f t="shared" si="232"/>
        <v>0</v>
      </c>
      <c r="AB212" s="5">
        <f t="shared" si="217"/>
        <v>3.3105366684265385</v>
      </c>
      <c r="AC212" s="32"/>
      <c r="AD212" s="5">
        <f>$W212*J212</f>
        <v>7212.3196868150808</v>
      </c>
      <c r="AE212" s="5">
        <f t="shared" si="219"/>
        <v>-72.123196868150814</v>
      </c>
      <c r="AF212" s="5">
        <f t="shared" si="219"/>
        <v>-894.59052214666883</v>
      </c>
      <c r="AG212" s="5">
        <f t="shared" si="240"/>
        <v>-23229.722292964867</v>
      </c>
      <c r="AH212" s="5">
        <f t="shared" si="241"/>
        <v>-16984.116325164607</v>
      </c>
      <c r="AI212" s="42">
        <f t="shared" si="235"/>
        <v>0</v>
      </c>
      <c r="AJ212" s="42">
        <f t="shared" si="238"/>
        <v>700.80082766853593</v>
      </c>
      <c r="AK212" s="42">
        <f t="shared" si="242"/>
        <v>-16283.315497496071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230021.50769259769</v>
      </c>
      <c r="AE215" s="21">
        <f t="shared" ref="AE215:AK215" si="243">SUM(AE192:AE212)</f>
        <v>-7287.1800123467192</v>
      </c>
      <c r="AF215" s="21">
        <f t="shared" si="243"/>
        <v>-27313.584523154146</v>
      </c>
      <c r="AG215" s="21">
        <f t="shared" si="243"/>
        <v>-242757.34474971282</v>
      </c>
      <c r="AH215" s="21">
        <f t="shared" si="243"/>
        <v>-47336.601592615989</v>
      </c>
      <c r="AI215" s="21">
        <f t="shared" si="243"/>
        <v>0</v>
      </c>
      <c r="AJ215" s="21">
        <f t="shared" si="243"/>
        <v>21088.019407005217</v>
      </c>
      <c r="AK215" s="21">
        <f t="shared" si="243"/>
        <v>-26248.582185610772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113584.99879109567</v>
      </c>
      <c r="AE217" s="21">
        <f t="shared" ref="AE217:AK217" si="244">AE192+NPV($D$6,AE193:AE212)</f>
        <v>-6134.4185118970927</v>
      </c>
      <c r="AF217" s="21">
        <f t="shared" si="244"/>
        <v>-13015.140230910039</v>
      </c>
      <c r="AG217" s="21">
        <f t="shared" si="244"/>
        <v>-79328.354818886466</v>
      </c>
      <c r="AH217" s="21">
        <f t="shared" si="244"/>
        <v>15107.085229402075</v>
      </c>
      <c r="AI217" s="21">
        <f t="shared" si="244"/>
        <v>0</v>
      </c>
      <c r="AJ217" s="21">
        <f t="shared" si="244"/>
        <v>9773.2631009914639</v>
      </c>
      <c r="AK217" s="21">
        <f t="shared" si="244"/>
        <v>24880.348330393543</v>
      </c>
    </row>
    <row r="219" spans="1:39" x14ac:dyDescent="0.15">
      <c r="AC219" s="22" t="str">
        <f>"Present Value at "&amp;TEXT($D$7,"0.00%")&amp;":"</f>
        <v>Present Value at 5.64%:</v>
      </c>
      <c r="AD219" s="21">
        <f>AD192+NPV($D$7,AD193:AD212)</f>
        <v>147092.90544865292</v>
      </c>
      <c r="AE219" s="21">
        <f t="shared" ref="AE219:AK219" si="245">AE192+NPV($D$7,AE193:AE212)</f>
        <v>-6464.8314640315639</v>
      </c>
      <c r="AF219" s="21">
        <f t="shared" si="245"/>
        <v>-17113.465155612976</v>
      </c>
      <c r="AG219" s="21">
        <f t="shared" si="245"/>
        <v>-121834.84824900371</v>
      </c>
      <c r="AH219" s="21">
        <f t="shared" si="245"/>
        <v>1679.7605800046613</v>
      </c>
      <c r="AI219" s="21">
        <f t="shared" si="245"/>
        <v>0</v>
      </c>
      <c r="AJ219" s="21">
        <f t="shared" si="245"/>
        <v>13029.530166695407</v>
      </c>
      <c r="AK219" s="21">
        <f t="shared" si="245"/>
        <v>14709.290746700079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14907.119912534745</v>
      </c>
    </row>
    <row r="223" spans="1:39" ht="15" x14ac:dyDescent="0.2">
      <c r="G223" s="58" t="s">
        <v>116</v>
      </c>
      <c r="H223" s="57"/>
      <c r="I223" s="57"/>
      <c r="J223" s="11">
        <f>H$222</f>
        <v>14907.119912534745</v>
      </c>
      <c r="K223" s="11">
        <f>J223*$C$10</f>
        <v>5962.8479650138979</v>
      </c>
      <c r="L223" s="24">
        <f>$C$232</f>
        <v>2087.0380941845215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14907.119912534745</v>
      </c>
      <c r="AE223" s="5">
        <f>-$W223*K223</f>
        <v>-5962.8479650138979</v>
      </c>
      <c r="AF223" s="5">
        <f>-$W223*L223</f>
        <v>-2087.0380941845215</v>
      </c>
      <c r="AG223" s="5"/>
      <c r="AH223" s="5">
        <f>SUM(AD223:AG223)</f>
        <v>6857.2338533363254</v>
      </c>
      <c r="AI223" s="42">
        <f>Y223-AA223</f>
        <v>0</v>
      </c>
      <c r="AJ223" s="42"/>
      <c r="AK223" s="42">
        <f>SUM(AH223:AJ223)</f>
        <v>6857.2338533363254</v>
      </c>
      <c r="AL223" s="6" t="s">
        <v>39</v>
      </c>
      <c r="AM223" s="36">
        <f>AK250</f>
        <v>16391.972391354524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14907.119912534745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(Interventions)'!$B$136:$AV$256, 25)</f>
        <v>8.8825232717597782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8.8825232717597777E-3</v>
      </c>
      <c r="V224" s="39">
        <f>MIN(S224*T224,T224-U224)</f>
        <v>2.6703721500000001E-3</v>
      </c>
      <c r="W224" s="32">
        <f>T224-SUM(U224:V224)</f>
        <v>0.98844710457824025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5.9527151134304903</v>
      </c>
      <c r="AC224" s="32"/>
      <c r="AD224" s="5">
        <f t="shared" ref="AD224:AD226" si="254">$W224*J224</f>
        <v>14734.899515145598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-5349.3131074286193</v>
      </c>
      <c r="AH224" s="5">
        <f t="shared" ref="AH224:AH232" si="256">SUM(AD224:AG224)</f>
        <v>9385.586407716979</v>
      </c>
      <c r="AI224" s="42">
        <f>-M224*$W223*(N224-N223)/1000</f>
        <v>0</v>
      </c>
      <c r="AJ224" s="42">
        <f>$D$6*SUM(Y224:Z224,AD224:AE224)</f>
        <v>1446.0844290847833</v>
      </c>
      <c r="AK224" s="42">
        <f t="shared" ref="AK224" si="257">SUM(AH224:AJ224)</f>
        <v>10831.670836801763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14907.119912534745</v>
      </c>
      <c r="K225" s="11">
        <f t="shared" ref="K225:K243" si="259">J225*$C$11</f>
        <v>149.07119912534745</v>
      </c>
      <c r="L225" s="24">
        <f>$C$233</f>
        <v>1639.8244968084789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(Interventions)'!$B$136:$AV$256, 25)</f>
        <v>9.7906071633538492</v>
      </c>
      <c r="S225" s="46">
        <f>VLOOKUP(I225, '[1]Lapse Rates'!$A$4:$F$24, 4)</f>
        <v>2.4152155999999998E-3</v>
      </c>
      <c r="T225" s="33">
        <f t="shared" ref="T225:T227" si="260">W224</f>
        <v>0.98844710457824025</v>
      </c>
      <c r="U225" s="33">
        <f>T225*R225/1000</f>
        <v>9.6774973026800895E-3</v>
      </c>
      <c r="V225" s="39">
        <f t="shared" ref="V225:V243" si="261">MIN(S225*T225,T225-U225)</f>
        <v>2.3873128667521973E-3</v>
      </c>
      <c r="W225" s="32">
        <f>T225-SUM(U225:V225)</f>
        <v>0.97638229440880797</v>
      </c>
      <c r="X225" s="32"/>
      <c r="Y225" s="5">
        <f t="shared" ref="Y225:Z240" si="262">AA224</f>
        <v>0</v>
      </c>
      <c r="Z225" s="5">
        <f t="shared" si="262"/>
        <v>5.9527151134304903</v>
      </c>
      <c r="AA225" s="5">
        <f>O225*W225</f>
        <v>0</v>
      </c>
      <c r="AB225" s="5">
        <f t="shared" si="253"/>
        <v>5.8800573277952202</v>
      </c>
      <c r="AC225" s="32"/>
      <c r="AD225" s="5">
        <f t="shared" si="254"/>
        <v>14555.047943227903</v>
      </c>
      <c r="AE225" s="5">
        <f t="shared" si="255"/>
        <v>-145.55047943227902</v>
      </c>
      <c r="AF225" s="5">
        <f t="shared" si="255"/>
        <v>-1601.0956046216315</v>
      </c>
      <c r="AG225" s="5">
        <f t="shared" ref="AG225:AG228" si="263">-U225*M225</f>
        <v>-5828.0695230957281</v>
      </c>
      <c r="AH225" s="5">
        <f t="shared" si="256"/>
        <v>6980.3323360782633</v>
      </c>
      <c r="AI225" s="42">
        <f>-M225*($W224*N225-$W223*N224)/1000</f>
        <v>0</v>
      </c>
      <c r="AJ225" s="42">
        <f t="shared" ref="AJ225:AJ226" si="264">$D$6*SUM(Y225:Z225,AD225:AE225)</f>
        <v>1414.1556625509781</v>
      </c>
      <c r="AK225" s="42">
        <f>SUM(AH225:AJ225)</f>
        <v>8394.4879986292417</v>
      </c>
      <c r="AL225" s="48" t="s">
        <v>59</v>
      </c>
      <c r="AM225" s="54">
        <f>AK250/AD250</f>
        <v>9.9999997075426325E-2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14907.119912534745</v>
      </c>
      <c r="K226" s="11">
        <f t="shared" si="259"/>
        <v>149.07119912534745</v>
      </c>
      <c r="L226" s="24">
        <f t="shared" ref="L226:L243" si="265">$C$233</f>
        <v>1639.8244968084789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(Interventions)'!$B$136:$AV$256, 25)</f>
        <v>10.764737794960402</v>
      </c>
      <c r="S226" s="46">
        <f>VLOOKUP(I226, '[1]Lapse Rates'!$A$4:$F$24, 4)</f>
        <v>2.3963082999999999E-3</v>
      </c>
      <c r="T226" s="33">
        <f t="shared" si="260"/>
        <v>0.97638229440880797</v>
      </c>
      <c r="U226" s="33">
        <f t="shared" ref="U226:U243" si="266">T226*R226/1000</f>
        <v>1.0510499386952648E-2</v>
      </c>
      <c r="V226" s="39">
        <f t="shared" si="261"/>
        <v>2.3397129960648702E-3</v>
      </c>
      <c r="W226" s="32">
        <f t="shared" ref="W226:W243" si="267">T226-SUM(U226:V226)</f>
        <v>0.96353208202579044</v>
      </c>
      <c r="X226" s="32"/>
      <c r="Y226" s="5">
        <f t="shared" si="262"/>
        <v>0</v>
      </c>
      <c r="Z226" s="5">
        <f t="shared" si="262"/>
        <v>5.8800573277952202</v>
      </c>
      <c r="AA226" s="5">
        <f t="shared" ref="AA226:AA243" si="268">O226*W226</f>
        <v>0</v>
      </c>
      <c r="AB226" s="5">
        <f t="shared" si="253"/>
        <v>5.8026696222630978</v>
      </c>
      <c r="AC226" s="32"/>
      <c r="AD226" s="5">
        <f t="shared" si="254"/>
        <v>14363.488286332722</v>
      </c>
      <c r="AE226" s="5">
        <f t="shared" si="255"/>
        <v>-143.63488286332722</v>
      </c>
      <c r="AF226" s="5">
        <f>-$W226*L226</f>
        <v>-1580.0235115667679</v>
      </c>
      <c r="AG226" s="5">
        <f t="shared" si="263"/>
        <v>-6329.7275353051064</v>
      </c>
      <c r="AH226" s="5">
        <f t="shared" si="256"/>
        <v>6310.1023565975211</v>
      </c>
      <c r="AI226" s="42">
        <f>-M226*($W225*N226-$W224*N225)/1000</f>
        <v>0</v>
      </c>
      <c r="AJ226" s="42">
        <f t="shared" si="264"/>
        <v>1395.5444525042044</v>
      </c>
      <c r="AK226" s="42">
        <f t="shared" ref="AK226:AK233" si="269">SUM(AH226:AJ226)</f>
        <v>7705.646809101725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14907.119912534745</v>
      </c>
      <c r="K227" s="11">
        <f t="shared" si="259"/>
        <v>149.07119912534745</v>
      </c>
      <c r="L227" s="24">
        <f t="shared" si="265"/>
        <v>1639.8244968084789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(Interventions)'!$B$136:$AV$256, 25)</f>
        <v>11.805730133174334</v>
      </c>
      <c r="S227" s="46">
        <f>VLOOKUP(I227, '[1]Lapse Rates'!$A$4:$F$24, 4)</f>
        <v>2.1941491999999999E-3</v>
      </c>
      <c r="T227" s="33">
        <f t="shared" si="260"/>
        <v>0.96353208202579044</v>
      </c>
      <c r="U227" s="33">
        <f t="shared" si="266"/>
        <v>1.1375199735052079E-2</v>
      </c>
      <c r="V227" s="39">
        <f t="shared" si="261"/>
        <v>2.1141331469512223E-3</v>
      </c>
      <c r="W227" s="32">
        <f t="shared" si="267"/>
        <v>0.95004274914378717</v>
      </c>
      <c r="X227" s="32"/>
      <c r="Y227" s="5">
        <f>AA226</f>
        <v>0</v>
      </c>
      <c r="Z227" s="5">
        <f t="shared" si="262"/>
        <v>5.8026696222630978</v>
      </c>
      <c r="AA227" s="5">
        <f t="shared" si="268"/>
        <v>0</v>
      </c>
      <c r="AB227" s="5">
        <f t="shared" si="253"/>
        <v>5.7214329477411381</v>
      </c>
      <c r="AC227" s="32"/>
      <c r="AD227" s="5">
        <f>$W227*J227</f>
        <v>14162.4011835206</v>
      </c>
      <c r="AE227" s="5">
        <f t="shared" si="255"/>
        <v>-141.62401183520601</v>
      </c>
      <c r="AF227" s="5">
        <f t="shared" si="255"/>
        <v>-1557.9033730612548</v>
      </c>
      <c r="AG227" s="5">
        <f t="shared" si="263"/>
        <v>-6850.4751612406781</v>
      </c>
      <c r="AH227" s="5">
        <f t="shared" si="256"/>
        <v>5612.3986373834614</v>
      </c>
      <c r="AI227" s="42">
        <f t="shared" ref="AI227:AI243" si="271">-M227*($W226*N227-$W225*N226)/1000</f>
        <v>0</v>
      </c>
      <c r="AJ227" s="42">
        <f>$D$6*SUM(Y227:Z227,AD227:AE227)</f>
        <v>1376.0074824322812</v>
      </c>
      <c r="AK227" s="42">
        <f t="shared" si="269"/>
        <v>6988.4061198157424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14907.119912534745</v>
      </c>
      <c r="K228" s="11">
        <f t="shared" si="259"/>
        <v>149.07119912534745</v>
      </c>
      <c r="L228" s="24">
        <f t="shared" si="265"/>
        <v>1639.8244968084789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(Interventions)'!$B$136:$AV$256, 25)</f>
        <v>12.980233416262424</v>
      </c>
      <c r="S228" s="46">
        <f>VLOOKUP(I228, '[1]Lapse Rates'!$A$4:$F$24, 4)</f>
        <v>1.9313649E-3</v>
      </c>
      <c r="T228" s="33">
        <f>W227</f>
        <v>0.95004274914378717</v>
      </c>
      <c r="U228" s="33">
        <f t="shared" si="266"/>
        <v>1.2331776639314005E-2</v>
      </c>
      <c r="V228" s="39">
        <f t="shared" si="261"/>
        <v>1.8348792191958156E-3</v>
      </c>
      <c r="W228" s="32">
        <f t="shared" si="267"/>
        <v>0.93587609328527732</v>
      </c>
      <c r="X228" s="32"/>
      <c r="Y228" s="5">
        <f t="shared" ref="Y228:Z243" si="272">AA227</f>
        <v>0</v>
      </c>
      <c r="Z228" s="5">
        <f t="shared" si="262"/>
        <v>5.7214329477411381</v>
      </c>
      <c r="AA228" s="5">
        <f t="shared" si="268"/>
        <v>0</v>
      </c>
      <c r="AB228" s="5">
        <f t="shared" si="253"/>
        <v>5.6361172378309927</v>
      </c>
      <c r="AC228" s="32"/>
      <c r="AD228" s="5">
        <f t="shared" ref="AD228:AD242" si="273">$W228*J228</f>
        <v>13951.217145878181</v>
      </c>
      <c r="AE228" s="5">
        <f t="shared" si="255"/>
        <v>-139.51217145878181</v>
      </c>
      <c r="AF228" s="5">
        <f t="shared" si="255"/>
        <v>-1534.672543746615</v>
      </c>
      <c r="AG228" s="5">
        <f t="shared" si="263"/>
        <v>-7426.5535137174338</v>
      </c>
      <c r="AH228" s="5">
        <f t="shared" si="256"/>
        <v>4850.4789169553496</v>
      </c>
      <c r="AI228" s="42">
        <f t="shared" si="271"/>
        <v>0</v>
      </c>
      <c r="AJ228" s="42">
        <f t="shared" ref="AJ228:AJ243" si="274">$D$6*SUM(Y228:Z228,AD228:AE228)</f>
        <v>1355.4895305627165</v>
      </c>
      <c r="AK228" s="42">
        <f t="shared" si="269"/>
        <v>6205.9684475180657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14907.119912534745</v>
      </c>
      <c r="K229" s="11">
        <f t="shared" si="259"/>
        <v>149.07119912534745</v>
      </c>
      <c r="L229" s="24">
        <f t="shared" si="265"/>
        <v>1639.8244968084789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(Interventions)'!$B$136:$AV$256, 25)</f>
        <v>14.459766379049665</v>
      </c>
      <c r="S229" s="46">
        <f>VLOOKUP(I229, '[1]Lapse Rates'!$A$4:$F$24, 4)</f>
        <v>1.9726812000000001E-3</v>
      </c>
      <c r="T229" s="33">
        <f t="shared" ref="T229:T243" si="275">W228</f>
        <v>0.93587609328527732</v>
      </c>
      <c r="U229" s="33">
        <f t="shared" si="266"/>
        <v>1.35325496686428E-2</v>
      </c>
      <c r="V229" s="39">
        <f t="shared" si="261"/>
        <v>1.8461851747533129E-3</v>
      </c>
      <c r="W229" s="32">
        <f t="shared" si="267"/>
        <v>0.92049735844188119</v>
      </c>
      <c r="X229" s="32"/>
      <c r="Y229" s="5">
        <f t="shared" si="272"/>
        <v>0</v>
      </c>
      <c r="Z229" s="5">
        <f t="shared" si="262"/>
        <v>5.6361172378309927</v>
      </c>
      <c r="AA229" s="5">
        <f t="shared" si="268"/>
        <v>0</v>
      </c>
      <c r="AB229" s="5">
        <f t="shared" si="253"/>
        <v>5.5435020367709562</v>
      </c>
      <c r="AC229" s="32"/>
      <c r="AD229" s="5">
        <f t="shared" si="273"/>
        <v>13721.964501464599</v>
      </c>
      <c r="AE229" s="5">
        <f t="shared" si="255"/>
        <v>-137.21964501464601</v>
      </c>
      <c r="AF229" s="5">
        <f t="shared" si="255"/>
        <v>-1509.4541176204918</v>
      </c>
      <c r="AG229" s="5">
        <f>-U229*M229</f>
        <v>-8149.6938543970855</v>
      </c>
      <c r="AH229" s="5">
        <f t="shared" si="256"/>
        <v>3925.596884432377</v>
      </c>
      <c r="AI229" s="42">
        <f t="shared" si="271"/>
        <v>0</v>
      </c>
      <c r="AJ229" s="42">
        <f t="shared" si="274"/>
        <v>1333.2163735187717</v>
      </c>
      <c r="AK229" s="42">
        <f t="shared" si="269"/>
        <v>5258.8132579511484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14907.119912534745</v>
      </c>
      <c r="K230" s="11">
        <f t="shared" si="259"/>
        <v>149.07119912534745</v>
      </c>
      <c r="L230" s="24">
        <f t="shared" si="265"/>
        <v>1639.8244968084789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(Interventions)'!$B$136:$AV$256, 25)</f>
        <v>15.999244230282507</v>
      </c>
      <c r="S230" s="46">
        <f>VLOOKUP(I230, '[1]Lapse Rates'!$A$4:$F$24, 4)</f>
        <v>1.7228968999999999E-3</v>
      </c>
      <c r="T230" s="33">
        <f t="shared" si="275"/>
        <v>0.92049735844188119</v>
      </c>
      <c r="U230" s="33">
        <f t="shared" si="266"/>
        <v>1.4727262051041556E-2</v>
      </c>
      <c r="V230" s="39">
        <f t="shared" si="261"/>
        <v>1.5859220453177058E-3</v>
      </c>
      <c r="W230" s="32">
        <f t="shared" si="267"/>
        <v>0.9041841743455219</v>
      </c>
      <c r="X230" s="32"/>
      <c r="Y230" s="5">
        <f t="shared" si="272"/>
        <v>0</v>
      </c>
      <c r="Z230" s="5">
        <f t="shared" si="262"/>
        <v>5.5435020367709562</v>
      </c>
      <c r="AA230" s="5">
        <f t="shared" si="268"/>
        <v>0</v>
      </c>
      <c r="AB230" s="5">
        <f t="shared" si="253"/>
        <v>5.4452593113192931</v>
      </c>
      <c r="AC230" s="32"/>
      <c r="AD230" s="5">
        <f t="shared" si="273"/>
        <v>13478.781909984917</v>
      </c>
      <c r="AE230" s="5">
        <f t="shared" si="255"/>
        <v>-134.78781909984917</v>
      </c>
      <c r="AF230" s="5">
        <f t="shared" si="255"/>
        <v>-1482.7033587183355</v>
      </c>
      <c r="AG230" s="5">
        <f t="shared" ref="AG230:AG243" si="276">-U230*M230</f>
        <v>-8869.184297736705</v>
      </c>
      <c r="AH230" s="5">
        <f t="shared" si="256"/>
        <v>2992.1064344300266</v>
      </c>
      <c r="AI230" s="42">
        <f t="shared" si="271"/>
        <v>0</v>
      </c>
      <c r="AJ230" s="42">
        <f t="shared" si="274"/>
        <v>1309.5896378656325</v>
      </c>
      <c r="AK230" s="42">
        <f t="shared" si="269"/>
        <v>4301.6960722956592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14907.119912534745</v>
      </c>
      <c r="K231" s="11">
        <f t="shared" si="259"/>
        <v>149.07119912534745</v>
      </c>
      <c r="L231" s="24">
        <f t="shared" si="265"/>
        <v>1639.8244968084789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(Interventions)'!$B$136:$AV$256, 25)</f>
        <v>17.777991740977143</v>
      </c>
      <c r="S231" s="46">
        <f>VLOOKUP(I231, '[1]Lapse Rates'!$A$4:$F$24, 4)</f>
        <v>1.5750323E-3</v>
      </c>
      <c r="T231" s="33">
        <f t="shared" si="275"/>
        <v>0.9041841743455219</v>
      </c>
      <c r="U231" s="33">
        <f t="shared" si="266"/>
        <v>1.6074578783836925E-2</v>
      </c>
      <c r="V231" s="39">
        <f t="shared" si="261"/>
        <v>1.4241192797430284E-3</v>
      </c>
      <c r="W231" s="32">
        <f t="shared" si="267"/>
        <v>0.88668547628194194</v>
      </c>
      <c r="X231" s="32"/>
      <c r="Y231" s="5">
        <f t="shared" si="272"/>
        <v>0</v>
      </c>
      <c r="Z231" s="5">
        <f t="shared" si="262"/>
        <v>5.4452593113192931</v>
      </c>
      <c r="AA231" s="5">
        <f t="shared" si="268"/>
        <v>0</v>
      </c>
      <c r="AB231" s="5">
        <f t="shared" si="253"/>
        <v>5.3398770769579764</v>
      </c>
      <c r="AC231" s="32"/>
      <c r="AD231" s="5">
        <f t="shared" si="273"/>
        <v>13217.926719637891</v>
      </c>
      <c r="AE231" s="5">
        <f t="shared" si="255"/>
        <v>-132.1792671963789</v>
      </c>
      <c r="AF231" s="5">
        <f t="shared" si="255"/>
        <v>-1454.0085649714219</v>
      </c>
      <c r="AG231" s="5">
        <f t="shared" si="276"/>
        <v>-9680.5775064113277</v>
      </c>
      <c r="AH231" s="5">
        <f t="shared" si="256"/>
        <v>1951.1613810587623</v>
      </c>
      <c r="AI231" s="42">
        <f t="shared" si="271"/>
        <v>0</v>
      </c>
      <c r="AJ231" s="42">
        <f t="shared" si="274"/>
        <v>1284.2460050229529</v>
      </c>
      <c r="AK231" s="42">
        <f t="shared" si="269"/>
        <v>3235.4073860817152</v>
      </c>
    </row>
    <row r="232" spans="1:39" ht="15" x14ac:dyDescent="0.2">
      <c r="A232" s="12"/>
      <c r="B232" s="13">
        <v>1</v>
      </c>
      <c r="C232" s="10">
        <f>$H$222*0.14+$B$235</f>
        <v>2087.0380941845215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14907.119912534745</v>
      </c>
      <c r="K232" s="11">
        <f t="shared" si="259"/>
        <v>149.07119912534745</v>
      </c>
      <c r="L232" s="24">
        <f t="shared" si="265"/>
        <v>1639.8244968084789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(Interventions)'!$B$136:$AV$256, 25)</f>
        <v>19.834356326103759</v>
      </c>
      <c r="S232" s="46">
        <f>VLOOKUP(I232, '[1]Lapse Rates'!$A$4:$F$24, 4)</f>
        <v>1.4424080000000001E-3</v>
      </c>
      <c r="T232" s="33">
        <f t="shared" si="275"/>
        <v>0.88668547628194194</v>
      </c>
      <c r="U232" s="33">
        <f t="shared" si="266"/>
        <v>1.7586835685757057E-2</v>
      </c>
      <c r="V232" s="39">
        <f t="shared" si="261"/>
        <v>1.2789622244728834E-3</v>
      </c>
      <c r="W232" s="32">
        <f t="shared" si="267"/>
        <v>0.86781967837171203</v>
      </c>
      <c r="X232" s="32"/>
      <c r="Y232" s="5">
        <f t="shared" si="272"/>
        <v>0</v>
      </c>
      <c r="Z232" s="5">
        <f t="shared" si="262"/>
        <v>5.3398770769579764</v>
      </c>
      <c r="AA232" s="5">
        <f t="shared" si="268"/>
        <v>0</v>
      </c>
      <c r="AB232" s="5">
        <f t="shared" si="253"/>
        <v>5.2262617708611776</v>
      </c>
      <c r="AC232" s="32"/>
      <c r="AD232" s="5">
        <f t="shared" si="273"/>
        <v>12936.692007944446</v>
      </c>
      <c r="AE232" s="5">
        <f t="shared" si="255"/>
        <v>-129.36692007944447</v>
      </c>
      <c r="AF232" s="5">
        <f t="shared" si="255"/>
        <v>-1423.0719674063887</v>
      </c>
      <c r="AG232" s="5">
        <f t="shared" si="276"/>
        <v>-10591.302468197788</v>
      </c>
      <c r="AH232" s="5">
        <f t="shared" si="256"/>
        <v>792.95065226082443</v>
      </c>
      <c r="AI232" s="42">
        <f t="shared" si="271"/>
        <v>0</v>
      </c>
      <c r="AJ232" s="42">
        <f t="shared" si="274"/>
        <v>1256.9224330608063</v>
      </c>
      <c r="AK232" s="42">
        <f t="shared" si="269"/>
        <v>2049.8730853216307</v>
      </c>
    </row>
    <row r="233" spans="1:39" ht="15" x14ac:dyDescent="0.2">
      <c r="A233" s="12"/>
      <c r="B233" s="70" t="s">
        <v>49</v>
      </c>
      <c r="C233" s="10">
        <f>$H$222*0.11+$B$235</f>
        <v>1639.8244968084789</v>
      </c>
      <c r="D233" s="1"/>
      <c r="E233" s="1"/>
      <c r="F233" s="1"/>
      <c r="I233" s="2">
        <f t="shared" si="258"/>
        <v>10</v>
      </c>
      <c r="J233" s="11">
        <f t="shared" si="248"/>
        <v>14907.119912534745</v>
      </c>
      <c r="K233" s="11">
        <f t="shared" si="259"/>
        <v>149.07119912534745</v>
      </c>
      <c r="L233" s="24">
        <f t="shared" si="265"/>
        <v>1639.8244968084789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(Interventions)'!$B$136:$AV$256, 25)</f>
        <v>22.286840112381171</v>
      </c>
      <c r="S233" s="46">
        <f>VLOOKUP(I233, '[1]Lapse Rates'!$A$4:$F$24, 4)</f>
        <v>1.4007732E-3</v>
      </c>
      <c r="T233" s="33">
        <f t="shared" si="275"/>
        <v>0.86781967837171203</v>
      </c>
      <c r="U233" s="33">
        <f t="shared" si="266"/>
        <v>1.93409584182484E-2</v>
      </c>
      <c r="V233" s="39">
        <f t="shared" si="261"/>
        <v>1.2156185478957137E-3</v>
      </c>
      <c r="W233" s="32">
        <f t="shared" si="267"/>
        <v>0.84726310140556793</v>
      </c>
      <c r="X233" s="32"/>
      <c r="Y233" s="5">
        <f t="shared" si="272"/>
        <v>0</v>
      </c>
      <c r="Z233" s="5">
        <f t="shared" si="262"/>
        <v>5.2262617708611776</v>
      </c>
      <c r="AA233" s="5">
        <f t="shared" si="268"/>
        <v>0</v>
      </c>
      <c r="AB233" s="5">
        <f t="shared" si="253"/>
        <v>5.1024641029637374</v>
      </c>
      <c r="AC233" s="32"/>
      <c r="AD233" s="5">
        <f t="shared" si="273"/>
        <v>12630.252650118886</v>
      </c>
      <c r="AE233" s="5">
        <f t="shared" si="255"/>
        <v>-126.30252650118886</v>
      </c>
      <c r="AF233" s="5">
        <f t="shared" si="255"/>
        <v>-1389.3627889267766</v>
      </c>
      <c r="AG233" s="5">
        <f t="shared" si="276"/>
        <v>-11647.686047263316</v>
      </c>
      <c r="AH233" s="5">
        <f>SUM(AD233:AG233)</f>
        <v>-533.09871257239683</v>
      </c>
      <c r="AI233" s="42">
        <f t="shared" si="271"/>
        <v>0</v>
      </c>
      <c r="AJ233" s="42">
        <f t="shared" si="274"/>
        <v>1227.1502034066177</v>
      </c>
      <c r="AK233" s="42">
        <f t="shared" si="269"/>
        <v>694.05149083422089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14907.119912534745</v>
      </c>
      <c r="K234" s="11">
        <f t="shared" si="259"/>
        <v>149.07119912534745</v>
      </c>
      <c r="L234" s="24">
        <f t="shared" si="265"/>
        <v>1639.8244968084789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(Interventions)'!$B$136:$AV$256, 25)</f>
        <v>25.122503611739013</v>
      </c>
      <c r="S234" s="46">
        <f>VLOOKUP(I234, '[1]Lapse Rates'!$A$4:$F$24, 4)</f>
        <v>1.2298243999999999E-3</v>
      </c>
      <c r="T234" s="33">
        <f t="shared" si="275"/>
        <v>0.84726310140556793</v>
      </c>
      <c r="U234" s="33">
        <f t="shared" si="266"/>
        <v>2.1285370325154578E-2</v>
      </c>
      <c r="V234" s="39">
        <f t="shared" si="261"/>
        <v>1.0419848353282416E-3</v>
      </c>
      <c r="W234" s="32">
        <f t="shared" si="267"/>
        <v>0.82493574624508514</v>
      </c>
      <c r="X234" s="31"/>
      <c r="Y234" s="5">
        <f t="shared" si="272"/>
        <v>0</v>
      </c>
      <c r="Z234" s="5">
        <f t="shared" si="262"/>
        <v>5.1024641029637374</v>
      </c>
      <c r="AA234" s="5">
        <f t="shared" si="268"/>
        <v>0</v>
      </c>
      <c r="AB234" s="5">
        <f t="shared" si="253"/>
        <v>4.9680022952543137</v>
      </c>
      <c r="AC234" s="32"/>
      <c r="AD234" s="5">
        <f t="shared" si="273"/>
        <v>12297.416089411818</v>
      </c>
      <c r="AE234" s="5">
        <f t="shared" si="255"/>
        <v>-122.97416089411819</v>
      </c>
      <c r="AF234" s="5">
        <f t="shared" si="255"/>
        <v>-1352.7498449856737</v>
      </c>
      <c r="AG234" s="5">
        <f t="shared" si="276"/>
        <v>-12818.667285547517</v>
      </c>
      <c r="AH234" s="5">
        <f t="shared" ref="AH234:AH243" si="277">SUM(AD234:AG234)</f>
        <v>-1996.975202015492</v>
      </c>
      <c r="AI234" s="42">
        <f t="shared" si="271"/>
        <v>0</v>
      </c>
      <c r="AJ234" s="42">
        <f t="shared" si="274"/>
        <v>1194.8133049160872</v>
      </c>
      <c r="AK234" s="42">
        <f t="shared" ref="AK234:AK243" si="278">SUM(AH234:AJ234)</f>
        <v>-802.16189709940477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14907.119912534745</v>
      </c>
      <c r="K235" s="11">
        <f t="shared" si="259"/>
        <v>149.07119912534745</v>
      </c>
      <c r="L235" s="24">
        <f t="shared" si="265"/>
        <v>1639.8244968084789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(Interventions)'!$B$136:$AV$256, 25)</f>
        <v>28.388671179715214</v>
      </c>
      <c r="S235" s="46">
        <f>VLOOKUP(I235, '[1]Lapse Rates'!$A$4:$F$24, 4)</f>
        <v>1.0984558E-3</v>
      </c>
      <c r="T235" s="33">
        <f t="shared" si="275"/>
        <v>0.82493574624508514</v>
      </c>
      <c r="U235" s="33">
        <f t="shared" si="266"/>
        <v>2.3418829644544711E-2</v>
      </c>
      <c r="V235" s="39">
        <f t="shared" si="261"/>
        <v>9.0615545509024193E-4</v>
      </c>
      <c r="W235" s="32">
        <f t="shared" si="267"/>
        <v>0.80061076114545016</v>
      </c>
      <c r="X235" s="31"/>
      <c r="Y235" s="5">
        <f t="shared" si="272"/>
        <v>0</v>
      </c>
      <c r="Z235" s="5">
        <f t="shared" si="262"/>
        <v>4.9680022952543137</v>
      </c>
      <c r="AA235" s="5">
        <f t="shared" si="268"/>
        <v>0</v>
      </c>
      <c r="AB235" s="5">
        <f t="shared" si="253"/>
        <v>4.8215101807386329</v>
      </c>
      <c r="AC235" s="32"/>
      <c r="AD235" s="5">
        <f t="shared" si="273"/>
        <v>11934.800619660939</v>
      </c>
      <c r="AE235" s="5">
        <f t="shared" si="255"/>
        <v>-119.34800619660939</v>
      </c>
      <c r="AF235" s="5">
        <f t="shared" si="255"/>
        <v>-1312.8611385347911</v>
      </c>
      <c r="AG235" s="5">
        <f t="shared" si="276"/>
        <v>-14103.498358004517</v>
      </c>
      <c r="AH235" s="5">
        <f t="shared" si="277"/>
        <v>-3600.9068830749784</v>
      </c>
      <c r="AI235" s="42">
        <f t="shared" si="271"/>
        <v>0</v>
      </c>
      <c r="AJ235" s="42">
        <f t="shared" si="274"/>
        <v>1159.5832624060151</v>
      </c>
      <c r="AK235" s="42">
        <f t="shared" si="278"/>
        <v>-2441.3236206689635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14907.119912534745</v>
      </c>
      <c r="K236" s="11">
        <f t="shared" si="259"/>
        <v>149.07119912534745</v>
      </c>
      <c r="L236" s="24">
        <f t="shared" si="265"/>
        <v>1639.8244968084789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(Interventions)'!$B$136:$AV$256, 25)</f>
        <v>32.17206623941091</v>
      </c>
      <c r="S236" s="46">
        <f>VLOOKUP(I236, '[1]Lapse Rates'!$A$4:$F$24, 4)</f>
        <v>9.9047419999999994E-4</v>
      </c>
      <c r="T236" s="33">
        <f t="shared" si="275"/>
        <v>0.80061076114545016</v>
      </c>
      <c r="U236" s="33">
        <f t="shared" si="266"/>
        <v>2.5757302439556606E-2</v>
      </c>
      <c r="V236" s="39">
        <f t="shared" si="261"/>
        <v>7.9298430315693082E-4</v>
      </c>
      <c r="W236" s="32">
        <f t="shared" si="267"/>
        <v>0.77406047440273662</v>
      </c>
      <c r="X236" s="31"/>
      <c r="Y236" s="5">
        <f t="shared" si="272"/>
        <v>0</v>
      </c>
      <c r="Z236" s="5">
        <f t="shared" si="262"/>
        <v>4.8215101807386329</v>
      </c>
      <c r="AA236" s="5">
        <f t="shared" si="268"/>
        <v>0</v>
      </c>
      <c r="AB236" s="5">
        <f t="shared" si="253"/>
        <v>4.6616166543908566</v>
      </c>
      <c r="AC236" s="32"/>
      <c r="AD236" s="5">
        <f t="shared" si="273"/>
        <v>11539.012311475126</v>
      </c>
      <c r="AE236" s="5">
        <f t="shared" si="255"/>
        <v>-115.39012311475126</v>
      </c>
      <c r="AF236" s="5">
        <f t="shared" si="255"/>
        <v>-1269.3233279368001</v>
      </c>
      <c r="AG236" s="5">
        <f t="shared" si="276"/>
        <v>-15511.794490871735</v>
      </c>
      <c r="AH236" s="5">
        <f t="shared" si="277"/>
        <v>-5357.4956304481602</v>
      </c>
      <c r="AI236" s="42">
        <f t="shared" si="271"/>
        <v>0</v>
      </c>
      <c r="AJ236" s="42">
        <f t="shared" si="274"/>
        <v>1121.1303268268832</v>
      </c>
      <c r="AK236" s="42">
        <f t="shared" si="278"/>
        <v>-4236.3653036212772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14907.119912534745</v>
      </c>
      <c r="K237" s="11">
        <f t="shared" si="259"/>
        <v>149.07119912534745</v>
      </c>
      <c r="L237" s="24">
        <f t="shared" si="265"/>
        <v>1639.8244968084789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(Interventions)'!$B$136:$AV$256, 25)</f>
        <v>36.418331752054996</v>
      </c>
      <c r="S237" s="46">
        <f>VLOOKUP(I237, '[1]Lapse Rates'!$A$4:$F$24, 4)</f>
        <v>9.2791330000000004E-4</v>
      </c>
      <c r="T237" s="33">
        <f t="shared" si="275"/>
        <v>0.77406047440273662</v>
      </c>
      <c r="U237" s="33">
        <f t="shared" si="266"/>
        <v>2.8189991152951937E-2</v>
      </c>
      <c r="V237" s="39">
        <f t="shared" si="261"/>
        <v>7.1826100920260893E-4</v>
      </c>
      <c r="W237" s="32">
        <f t="shared" si="267"/>
        <v>0.74515222224058208</v>
      </c>
      <c r="X237" s="31"/>
      <c r="Y237" s="5">
        <f t="shared" si="272"/>
        <v>0</v>
      </c>
      <c r="Z237" s="5">
        <f t="shared" si="262"/>
        <v>4.6616166543908566</v>
      </c>
      <c r="AA237" s="5">
        <f t="shared" si="268"/>
        <v>0</v>
      </c>
      <c r="AB237" s="5">
        <f t="shared" si="253"/>
        <v>4.4875227764772347</v>
      </c>
      <c r="AC237" s="32"/>
      <c r="AD237" s="5">
        <f t="shared" si="273"/>
        <v>11108.073530032098</v>
      </c>
      <c r="AE237" s="5">
        <f t="shared" si="255"/>
        <v>-111.08073530032097</v>
      </c>
      <c r="AF237" s="5">
        <f t="shared" si="255"/>
        <v>-1221.9188678813823</v>
      </c>
      <c r="AG237" s="5">
        <f t="shared" si="276"/>
        <v>-16976.830182051093</v>
      </c>
      <c r="AH237" s="5">
        <f t="shared" si="277"/>
        <v>-7201.7562552006984</v>
      </c>
      <c r="AI237" s="42">
        <f t="shared" si="271"/>
        <v>0</v>
      </c>
      <c r="AJ237" s="42">
        <f t="shared" si="274"/>
        <v>1079.2622977569833</v>
      </c>
      <c r="AK237" s="42">
        <f t="shared" si="278"/>
        <v>-6122.4939574437149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14907.119912534745</v>
      </c>
      <c r="K238" s="11">
        <f t="shared" si="259"/>
        <v>149.07119912534745</v>
      </c>
      <c r="L238" s="24">
        <f t="shared" si="265"/>
        <v>1639.8244968084789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(Interventions)'!$B$136:$AV$256, 25)</f>
        <v>41.161698819328215</v>
      </c>
      <c r="S238" s="46">
        <f>VLOOKUP(I238, '[1]Lapse Rates'!$A$4:$F$24, 4)</f>
        <v>7.1178370000000003E-4</v>
      </c>
      <c r="T238" s="33">
        <f t="shared" si="275"/>
        <v>0.74515222224058208</v>
      </c>
      <c r="U238" s="33">
        <f t="shared" si="266"/>
        <v>3.0671731346419963E-2</v>
      </c>
      <c r="V238" s="39">
        <f t="shared" si="261"/>
        <v>5.3038720580962379E-4</v>
      </c>
      <c r="W238" s="32">
        <f t="shared" si="267"/>
        <v>0.71395010368835254</v>
      </c>
      <c r="X238" s="31"/>
      <c r="Y238" s="5">
        <f t="shared" si="272"/>
        <v>0</v>
      </c>
      <c r="Z238" s="5">
        <f t="shared" si="262"/>
        <v>4.4875227764772347</v>
      </c>
      <c r="AA238" s="5">
        <f t="shared" si="268"/>
        <v>0</v>
      </c>
      <c r="AB238" s="5">
        <f t="shared" si="253"/>
        <v>4.2996145699413288</v>
      </c>
      <c r="AC238" s="32"/>
      <c r="AD238" s="5">
        <f t="shared" si="273"/>
        <v>10642.939807248886</v>
      </c>
      <c r="AE238" s="5">
        <f t="shared" si="255"/>
        <v>-106.42939807248887</v>
      </c>
      <c r="AF238" s="5">
        <f t="shared" si="255"/>
        <v>-1170.7528695271139</v>
      </c>
      <c r="AG238" s="5">
        <f t="shared" si="276"/>
        <v>-18471.406097023148</v>
      </c>
      <c r="AH238" s="5">
        <f t="shared" si="277"/>
        <v>-9105.6485573738646</v>
      </c>
      <c r="AI238" s="42">
        <f t="shared" si="271"/>
        <v>0</v>
      </c>
      <c r="AJ238" s="42">
        <f t="shared" si="274"/>
        <v>1034.0718971245769</v>
      </c>
      <c r="AK238" s="42">
        <f t="shared" si="278"/>
        <v>-8071.5766602492877</v>
      </c>
    </row>
    <row r="239" spans="1:39" ht="15" x14ac:dyDescent="0.2">
      <c r="I239" s="2">
        <f t="shared" si="258"/>
        <v>16</v>
      </c>
      <c r="J239" s="11">
        <f t="shared" si="248"/>
        <v>14907.119912534745</v>
      </c>
      <c r="K239" s="11">
        <f t="shared" si="259"/>
        <v>149.07119912534745</v>
      </c>
      <c r="L239" s="24">
        <f t="shared" si="265"/>
        <v>1639.8244968084789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(Interventions)'!$B$136:$AV$256, 25)</f>
        <v>46.361327079051051</v>
      </c>
      <c r="S239" s="46">
        <f>VLOOKUP(I239, '[1]Lapse Rates'!$A$4:$F$24, 4)</f>
        <v>6.4944269999999999E-4</v>
      </c>
      <c r="T239" s="33">
        <f t="shared" si="275"/>
        <v>0.71395010368835254</v>
      </c>
      <c r="U239" s="33">
        <f t="shared" si="266"/>
        <v>3.3099674275218129E-2</v>
      </c>
      <c r="V239" s="39">
        <f t="shared" si="261"/>
        <v>4.6366968300464361E-4</v>
      </c>
      <c r="W239" s="32">
        <f t="shared" si="267"/>
        <v>0.68038675973012974</v>
      </c>
      <c r="X239" s="31"/>
      <c r="Y239" s="5">
        <f t="shared" si="272"/>
        <v>0</v>
      </c>
      <c r="Z239" s="5">
        <f t="shared" si="262"/>
        <v>4.2996145699413288</v>
      </c>
      <c r="AA239" s="5">
        <f t="shared" si="268"/>
        <v>0</v>
      </c>
      <c r="AB239" s="5">
        <f t="shared" si="253"/>
        <v>4.0974863792551632</v>
      </c>
      <c r="AC239" s="32"/>
      <c r="AD239" s="5">
        <f t="shared" si="273"/>
        <v>10142.607014198011</v>
      </c>
      <c r="AE239" s="5">
        <f t="shared" si="255"/>
        <v>-101.42607014198011</v>
      </c>
      <c r="AF239" s="5">
        <f t="shared" si="255"/>
        <v>-1115.7148759096115</v>
      </c>
      <c r="AG239" s="5">
        <f t="shared" si="276"/>
        <v>-19933.58373909034</v>
      </c>
      <c r="AH239" s="5">
        <f t="shared" si="277"/>
        <v>-11008.117670943921</v>
      </c>
      <c r="AI239" s="42">
        <f t="shared" si="271"/>
        <v>0</v>
      </c>
      <c r="AJ239" s="42">
        <f t="shared" si="274"/>
        <v>985.46164280120786</v>
      </c>
      <c r="AK239" s="42">
        <f t="shared" si="278"/>
        <v>-10022.656028142712</v>
      </c>
    </row>
    <row r="240" spans="1:39" ht="15" x14ac:dyDescent="0.2">
      <c r="I240" s="2">
        <f t="shared" si="258"/>
        <v>17</v>
      </c>
      <c r="J240" s="11">
        <f t="shared" si="248"/>
        <v>14907.119912534745</v>
      </c>
      <c r="K240" s="11">
        <f t="shared" si="259"/>
        <v>149.07119912534745</v>
      </c>
      <c r="L240" s="24">
        <f t="shared" si="265"/>
        <v>1639.8244968084789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(Interventions)'!$B$136:$AV$256, 25)</f>
        <v>52.099907208977157</v>
      </c>
      <c r="S240" s="46">
        <f>VLOOKUP(I240, '[1]Lapse Rates'!$A$4:$F$24, 4)</f>
        <v>5.2983399999999997E-4</v>
      </c>
      <c r="T240" s="33">
        <f t="shared" si="275"/>
        <v>0.68038675973012974</v>
      </c>
      <c r="U240" s="33">
        <f t="shared" si="266"/>
        <v>3.5448087048156399E-2</v>
      </c>
      <c r="V240" s="39">
        <f t="shared" si="261"/>
        <v>3.6049203845485352E-4</v>
      </c>
      <c r="W240" s="32">
        <f t="shared" si="267"/>
        <v>0.64457818064351846</v>
      </c>
      <c r="X240" s="31"/>
      <c r="Y240" s="5">
        <f t="shared" si="272"/>
        <v>0</v>
      </c>
      <c r="Z240" s="5">
        <f t="shared" si="262"/>
        <v>4.0974863792551632</v>
      </c>
      <c r="AA240" s="5">
        <f t="shared" si="268"/>
        <v>0</v>
      </c>
      <c r="AB240" s="5">
        <f t="shared" si="253"/>
        <v>3.8818367315076547</v>
      </c>
      <c r="AC240" s="32"/>
      <c r="AD240" s="5">
        <f t="shared" si="273"/>
        <v>9608.8042318564112</v>
      </c>
      <c r="AE240" s="5">
        <f t="shared" si="255"/>
        <v>-96.088042318564121</v>
      </c>
      <c r="AF240" s="5">
        <f t="shared" si="255"/>
        <v>-1056.9950907274824</v>
      </c>
      <c r="AG240" s="5">
        <f t="shared" si="276"/>
        <v>-21347.86601492418</v>
      </c>
      <c r="AH240" s="5">
        <f t="shared" si="277"/>
        <v>-12892.144916113815</v>
      </c>
      <c r="AI240" s="42">
        <f t="shared" si="271"/>
        <v>0</v>
      </c>
      <c r="AJ240" s="42">
        <f t="shared" si="274"/>
        <v>933.59942160746766</v>
      </c>
      <c r="AK240" s="42">
        <f t="shared" si="278"/>
        <v>-11958.545494506348</v>
      </c>
    </row>
    <row r="241" spans="1:39" ht="15" x14ac:dyDescent="0.2">
      <c r="I241" s="2">
        <f t="shared" si="258"/>
        <v>18</v>
      </c>
      <c r="J241" s="11">
        <f t="shared" si="248"/>
        <v>14907.119912534745</v>
      </c>
      <c r="K241" s="11">
        <f t="shared" si="259"/>
        <v>149.07119912534745</v>
      </c>
      <c r="L241" s="24">
        <f t="shared" si="265"/>
        <v>1639.8244968084789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(Interventions)'!$B$136:$AV$256, 25)</f>
        <v>58.57729240084182</v>
      </c>
      <c r="S241" s="46">
        <f>VLOOKUP(I241, '[1]Lapse Rates'!$A$4:$F$24, 4)</f>
        <v>4.565131E-4</v>
      </c>
      <c r="T241" s="33">
        <f t="shared" si="275"/>
        <v>0.64457818064351846</v>
      </c>
      <c r="U241" s="33">
        <f t="shared" si="266"/>
        <v>3.7757644562758014E-2</v>
      </c>
      <c r="V241" s="39">
        <f t="shared" si="261"/>
        <v>2.942583834379326E-4</v>
      </c>
      <c r="W241" s="32">
        <f t="shared" si="267"/>
        <v>0.60652627769732248</v>
      </c>
      <c r="X241" s="31"/>
      <c r="Y241" s="5">
        <f t="shared" si="272"/>
        <v>0</v>
      </c>
      <c r="Z241" s="5">
        <f t="shared" si="272"/>
        <v>3.8818367315076547</v>
      </c>
      <c r="AA241" s="5">
        <f t="shared" si="268"/>
        <v>0</v>
      </c>
      <c r="AB241" s="5">
        <f t="shared" si="253"/>
        <v>3.652677136913808</v>
      </c>
      <c r="AC241" s="32"/>
      <c r="AD241" s="5">
        <f t="shared" si="273"/>
        <v>9041.5599517373339</v>
      </c>
      <c r="AE241" s="5">
        <f t="shared" si="255"/>
        <v>-90.415599517373337</v>
      </c>
      <c r="AF241" s="5">
        <f t="shared" si="255"/>
        <v>-994.59664812613153</v>
      </c>
      <c r="AG241" s="5">
        <f t="shared" si="276"/>
        <v>-22738.748527385196</v>
      </c>
      <c r="AH241" s="5">
        <f t="shared" si="277"/>
        <v>-14782.200823291367</v>
      </c>
      <c r="AI241" s="42">
        <f t="shared" si="271"/>
        <v>0</v>
      </c>
      <c r="AJ241" s="42">
        <f t="shared" si="274"/>
        <v>878.48806913613907</v>
      </c>
      <c r="AK241" s="42">
        <f t="shared" si="278"/>
        <v>-13903.712754155227</v>
      </c>
    </row>
    <row r="242" spans="1:39" ht="15" x14ac:dyDescent="0.2">
      <c r="I242" s="2">
        <f t="shared" si="258"/>
        <v>19</v>
      </c>
      <c r="J242" s="11">
        <f t="shared" si="248"/>
        <v>14907.119912534745</v>
      </c>
      <c r="K242" s="11">
        <f t="shared" si="259"/>
        <v>149.07119912534745</v>
      </c>
      <c r="L242" s="24">
        <f t="shared" si="265"/>
        <v>1639.8244968084789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(Interventions)'!$B$136:$AV$256, 25)</f>
        <v>65.879850697914449</v>
      </c>
      <c r="S242" s="46">
        <f>VLOOKUP(I242, '[1]Lapse Rates'!$A$4:$F$24, 4)</f>
        <v>3.5534066900000001E-2</v>
      </c>
      <c r="T242" s="33">
        <f t="shared" si="275"/>
        <v>0.60652627769732248</v>
      </c>
      <c r="U242" s="33">
        <f t="shared" si="266"/>
        <v>3.9957860619061404E-2</v>
      </c>
      <c r="V242" s="39">
        <f t="shared" si="261"/>
        <v>2.1552345328304634E-2</v>
      </c>
      <c r="W242" s="32">
        <f t="shared" si="267"/>
        <v>0.54501607174995648</v>
      </c>
      <c r="X242" s="31"/>
      <c r="Y242" s="5">
        <f t="shared" si="272"/>
        <v>0</v>
      </c>
      <c r="Z242" s="5">
        <f t="shared" si="272"/>
        <v>3.652677136913808</v>
      </c>
      <c r="AA242" s="5">
        <f t="shared" si="268"/>
        <v>0</v>
      </c>
      <c r="AB242" s="5">
        <f t="shared" si="253"/>
        <v>3.2822448387390453</v>
      </c>
      <c r="AC242" s="32"/>
      <c r="AD242" s="5">
        <f t="shared" si="273"/>
        <v>8124.6199358352414</v>
      </c>
      <c r="AE242" s="5">
        <f t="shared" si="255"/>
        <v>-81.246199358352413</v>
      </c>
      <c r="AF242" s="5">
        <f t="shared" si="255"/>
        <v>-893.73070560990618</v>
      </c>
      <c r="AG242" s="5">
        <f t="shared" si="276"/>
        <v>-24063.782442756732</v>
      </c>
      <c r="AH242" s="5">
        <f t="shared" si="277"/>
        <v>-16914.139411889748</v>
      </c>
      <c r="AI242" s="42">
        <f t="shared" si="271"/>
        <v>0</v>
      </c>
      <c r="AJ242" s="42">
        <f t="shared" si="274"/>
        <v>789.41329117551413</v>
      </c>
      <c r="AK242" s="42">
        <f t="shared" si="278"/>
        <v>-16124.726120714233</v>
      </c>
    </row>
    <row r="243" spans="1:39" ht="15" x14ac:dyDescent="0.2">
      <c r="I243" s="2">
        <f t="shared" si="258"/>
        <v>20</v>
      </c>
      <c r="J243" s="11">
        <f t="shared" si="248"/>
        <v>14907.119912534745</v>
      </c>
      <c r="K243" s="11">
        <f t="shared" si="259"/>
        <v>149.07119912534745</v>
      </c>
      <c r="L243" s="24">
        <f t="shared" si="265"/>
        <v>1639.8244968084789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(Interventions)'!$B$136:$AV$256, 25)</f>
        <v>74.142131309749033</v>
      </c>
      <c r="S243" s="46">
        <f>VLOOKUP(I243, '[1]Lapse Rates'!$A$4:$F$24, 4)</f>
        <v>0</v>
      </c>
      <c r="T243" s="33">
        <f t="shared" si="275"/>
        <v>0.54501607174995648</v>
      </c>
      <c r="U243" s="33">
        <f t="shared" si="266"/>
        <v>4.0408653157608873E-2</v>
      </c>
      <c r="V243" s="39">
        <f t="shared" si="261"/>
        <v>0</v>
      </c>
      <c r="W243" s="32">
        <f t="shared" si="267"/>
        <v>0.50460741859234759</v>
      </c>
      <c r="X243" s="31"/>
      <c r="Y243" s="5">
        <f t="shared" si="272"/>
        <v>0</v>
      </c>
      <c r="Z243" s="5">
        <f t="shared" si="272"/>
        <v>3.2822448387390453</v>
      </c>
      <c r="AA243" s="5">
        <f t="shared" si="268"/>
        <v>0</v>
      </c>
      <c r="AB243" s="5">
        <f t="shared" si="253"/>
        <v>3.0388922109145091</v>
      </c>
      <c r="AC243" s="32"/>
      <c r="AD243" s="5">
        <f>$W243*J243</f>
        <v>7522.2432977107401</v>
      </c>
      <c r="AE243" s="5">
        <f t="shared" si="255"/>
        <v>-75.222432977107403</v>
      </c>
      <c r="AF243" s="5">
        <f t="shared" si="255"/>
        <v>-827.46760627902188</v>
      </c>
      <c r="AG243" s="5">
        <f t="shared" si="276"/>
        <v>-24335.262782453636</v>
      </c>
      <c r="AH243" s="5">
        <f t="shared" si="277"/>
        <v>-17715.709523999023</v>
      </c>
      <c r="AI243" s="42">
        <f t="shared" si="271"/>
        <v>0</v>
      </c>
      <c r="AJ243" s="42">
        <f t="shared" si="274"/>
        <v>730.87473504904972</v>
      </c>
      <c r="AK243" s="42">
        <f t="shared" si="278"/>
        <v>-16984.834788949975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254621.86856495714</v>
      </c>
      <c r="AE246" s="21">
        <f t="shared" ref="AE246:AK246" si="279">SUM(AE223:AE243)</f>
        <v>-8212.6464563866648</v>
      </c>
      <c r="AF246" s="21">
        <f t="shared" si="279"/>
        <v>-26835.444900342118</v>
      </c>
      <c r="AG246" s="21">
        <f t="shared" si="279"/>
        <v>-271024.02293490188</v>
      </c>
      <c r="AH246" s="21">
        <f t="shared" si="279"/>
        <v>-51450.245726673566</v>
      </c>
      <c r="AI246" s="21">
        <f t="shared" si="279"/>
        <v>0</v>
      </c>
      <c r="AJ246" s="21">
        <f t="shared" si="279"/>
        <v>23305.104458809674</v>
      </c>
      <c r="AK246" s="21">
        <f t="shared" si="279"/>
        <v>-28145.141267863903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127068.58541908857</v>
      </c>
      <c r="AE248" s="21">
        <f t="shared" ref="AE248:AK248" si="280">AE223+NPV($D$6,AE224:AE243)</f>
        <v>-6950.2772133300914</v>
      </c>
      <c r="AF248" s="21">
        <f t="shared" si="280"/>
        <v>-12949.03343436121</v>
      </c>
      <c r="AG248" s="21">
        <f t="shared" si="280"/>
        <v>-90532.389057772685</v>
      </c>
      <c r="AH248" s="21">
        <f t="shared" si="280"/>
        <v>16636.885713624601</v>
      </c>
      <c r="AI248" s="21">
        <f t="shared" si="280"/>
        <v>0</v>
      </c>
      <c r="AJ248" s="21">
        <f t="shared" si="280"/>
        <v>10910.717174422985</v>
      </c>
      <c r="AK248" s="21">
        <f t="shared" si="280"/>
        <v>27547.602888047586</v>
      </c>
    </row>
    <row r="250" spans="1:39" x14ac:dyDescent="0.15">
      <c r="AC250" s="22" t="str">
        <f>"Present Value at "&amp;TEXT($D$7,"0.00%")&amp;":"</f>
        <v>Present Value at 5.64%:</v>
      </c>
      <c r="AD250" s="21">
        <f>AD223+NPV($D$7,AD224:AD243)</f>
        <v>163919.72870749846</v>
      </c>
      <c r="AE250" s="21">
        <f t="shared" ref="AE250:AK250" si="281">AE223+NPV($D$7,AE224:AE243)</f>
        <v>-7313.495213963155</v>
      </c>
      <c r="AF250" s="21">
        <f t="shared" si="281"/>
        <v>-16944.532086109968</v>
      </c>
      <c r="AG250" s="21">
        <f t="shared" si="281"/>
        <v>-137761.42265623083</v>
      </c>
      <c r="AH250" s="21">
        <f t="shared" si="281"/>
        <v>1900.2787511945598</v>
      </c>
      <c r="AI250" s="21">
        <f t="shared" si="281"/>
        <v>0</v>
      </c>
      <c r="AJ250" s="21">
        <f t="shared" si="281"/>
        <v>14491.693640159978</v>
      </c>
      <c r="AK250" s="21">
        <f t="shared" si="281"/>
        <v>16391.972391354524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14573.949862342253</v>
      </c>
    </row>
    <row r="254" spans="1:39" ht="15" x14ac:dyDescent="0.2">
      <c r="G254" s="58" t="s">
        <v>117</v>
      </c>
      <c r="H254" s="57"/>
      <c r="I254" s="57"/>
      <c r="J254" s="11">
        <f>H$253</f>
        <v>14573.949862342253</v>
      </c>
      <c r="K254" s="11">
        <f>J254*$C$10</f>
        <v>5829.5799449369015</v>
      </c>
      <c r="L254" s="24">
        <f>$C$263</f>
        <v>2040.3744135586589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14573.949862342253</v>
      </c>
      <c r="AE254" s="5">
        <f>-$W254*K254</f>
        <v>-5829.5799449369015</v>
      </c>
      <c r="AF254" s="5">
        <f>-$W254*L254</f>
        <v>-2040.3744135586589</v>
      </c>
      <c r="AG254" s="5"/>
      <c r="AH254" s="5">
        <f>SUM(AD254:AG254)</f>
        <v>6703.9955038466924</v>
      </c>
      <c r="AI254" s="42">
        <f>Y254-AA254</f>
        <v>0</v>
      </c>
      <c r="AJ254" s="42"/>
      <c r="AK254" s="42">
        <f>SUM(AH254:AJ254)</f>
        <v>6703.9955038466924</v>
      </c>
      <c r="AL254" s="6" t="s">
        <v>39</v>
      </c>
      <c r="AM254" s="36">
        <f>AK281</f>
        <v>16072.519337081303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14573.949862342253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(Interventions)'!$B$136:$AV$256, 28)</f>
        <v>8.7407808791253139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8.7407808791253143E-3</v>
      </c>
      <c r="V255" s="39">
        <f>MIN(S255*T255,T255-U255)</f>
        <v>2.6703721500000001E-3</v>
      </c>
      <c r="W255" s="32">
        <f>T255-SUM(U255:V255)</f>
        <v>0.98858884697087468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5.953568727224229</v>
      </c>
      <c r="AC255" s="32"/>
      <c r="AD255" s="5">
        <f t="shared" ref="AD255:AD257" si="290">$W255*J255</f>
        <v>14407.644290224265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-5263.9517280547589</v>
      </c>
      <c r="AH255" s="5">
        <f t="shared" ref="AH255:AH263" si="292">SUM(AD255:AG255)</f>
        <v>9143.6925621695063</v>
      </c>
      <c r="AI255" s="42">
        <f>-M255*$W254*(N255-N254)/1000</f>
        <v>0</v>
      </c>
      <c r="AJ255" s="42">
        <f>$D$6*SUM(Y255:Z255,AD255:AE255)</f>
        <v>1413.9806915200006</v>
      </c>
      <c r="AK255" s="42">
        <f t="shared" ref="AK255" si="293">SUM(AH255:AJ255)</f>
        <v>10557.673253689507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14573.949862342253</v>
      </c>
      <c r="K256" s="11">
        <f t="shared" ref="K256:K274" si="295">J256*$C$11</f>
        <v>145.73949862342255</v>
      </c>
      <c r="L256" s="24">
        <f>$C$264</f>
        <v>1603.1559176883914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(Interventions)'!$B$136:$AV$256, 28)</f>
        <v>9.6343740703216074</v>
      </c>
      <c r="S256" s="46">
        <f>VLOOKUP(I256, '[1]Lapse Rates'!$A$4:$F$24, 4)</f>
        <v>2.4152155999999998E-3</v>
      </c>
      <c r="T256" s="33">
        <f t="shared" ref="T256:T258" si="296">W255</f>
        <v>0.98858884697087468</v>
      </c>
      <c r="U256" s="33">
        <f>T256*R256/1000</f>
        <v>9.5244347534653301E-3</v>
      </c>
      <c r="V256" s="39">
        <f t="shared" ref="V256:V274" si="297">MIN(S256*T256,T256-U256)</f>
        <v>2.3876552051900692E-3</v>
      </c>
      <c r="W256" s="32">
        <f>T256-SUM(U256:V256)</f>
        <v>0.97667675701221923</v>
      </c>
      <c r="X256" s="32"/>
      <c r="Y256" s="5">
        <f t="shared" ref="Y256:Z271" si="298">AA255</f>
        <v>0</v>
      </c>
      <c r="Z256" s="5">
        <f t="shared" si="298"/>
        <v>5.953568727224229</v>
      </c>
      <c r="AA256" s="5">
        <f>O256*W256</f>
        <v>0</v>
      </c>
      <c r="AB256" s="5">
        <f t="shared" si="289"/>
        <v>5.8818306669871179</v>
      </c>
      <c r="AC256" s="32"/>
      <c r="AD256" s="5">
        <f t="shared" si="290"/>
        <v>14234.038088411111</v>
      </c>
      <c r="AE256" s="5">
        <f t="shared" si="291"/>
        <v>-142.34038088411111</v>
      </c>
      <c r="AF256" s="5">
        <f t="shared" si="291"/>
        <v>-1565.7651226728462</v>
      </c>
      <c r="AG256" s="5">
        <f t="shared" ref="AG256:AG259" si="299">-U256*M256</f>
        <v>-5735.8908171446719</v>
      </c>
      <c r="AH256" s="5">
        <f t="shared" si="292"/>
        <v>6790.041767709482</v>
      </c>
      <c r="AI256" s="42">
        <f>-M256*($W255*N256-$W254*N255)/1000</f>
        <v>0</v>
      </c>
      <c r="AJ256" s="42">
        <f t="shared" ref="AJ256:AJ257" si="300">$D$6*SUM(Y256:Z256,AD256:AE256)</f>
        <v>1382.9795902005394</v>
      </c>
      <c r="AK256" s="42">
        <f>SUM(AH256:AJ256)</f>
        <v>8173.0213579100218</v>
      </c>
      <c r="AL256" s="48" t="s">
        <v>59</v>
      </c>
      <c r="AM256" s="54">
        <f>AK281/AD281</f>
        <v>0.10000000454796919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14573.949862342253</v>
      </c>
      <c r="K257" s="11">
        <f t="shared" si="295"/>
        <v>145.73949862342255</v>
      </c>
      <c r="L257" s="24">
        <f t="shared" ref="L257:L274" si="301">$C$264</f>
        <v>1603.1559176883914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(Interventions)'!$B$136:$AV$256, 28)</f>
        <v>10.592960064189757</v>
      </c>
      <c r="S257" s="46">
        <f>VLOOKUP(I257, '[1]Lapse Rates'!$A$4:$F$24, 4)</f>
        <v>2.3963082999999999E-3</v>
      </c>
      <c r="T257" s="33">
        <f t="shared" si="296"/>
        <v>0.97667675701221923</v>
      </c>
      <c r="U257" s="33">
        <f t="shared" ref="U257:U274" si="302">T257*R257/1000</f>
        <v>1.0345897882652801E-2</v>
      </c>
      <c r="V257" s="39">
        <f t="shared" si="297"/>
        <v>2.3404186192454639E-3</v>
      </c>
      <c r="W257" s="32">
        <f t="shared" ref="W257:W274" si="303">T257-SUM(U257:V257)</f>
        <v>0.96399044051032101</v>
      </c>
      <c r="X257" s="32"/>
      <c r="Y257" s="5">
        <f t="shared" si="298"/>
        <v>0</v>
      </c>
      <c r="Z257" s="5">
        <f t="shared" si="298"/>
        <v>5.8818306669871179</v>
      </c>
      <c r="AA257" s="5">
        <f t="shared" ref="AA257:AA274" si="304">O257*W257</f>
        <v>0</v>
      </c>
      <c r="AB257" s="5">
        <f t="shared" si="289"/>
        <v>5.805429989980901</v>
      </c>
      <c r="AC257" s="32"/>
      <c r="AD257" s="5">
        <f t="shared" si="290"/>
        <v>14049.148347774641</v>
      </c>
      <c r="AE257" s="5">
        <f t="shared" si="291"/>
        <v>-140.49148347774641</v>
      </c>
      <c r="AF257" s="5">
        <f>-$W257*L257</f>
        <v>-1545.4269792991604</v>
      </c>
      <c r="AG257" s="5">
        <f t="shared" si="299"/>
        <v>-6230.5997359721141</v>
      </c>
      <c r="AH257" s="5">
        <f t="shared" si="292"/>
        <v>6132.6301490256201</v>
      </c>
      <c r="AI257" s="42">
        <f>-M257*($W256*N257-$W255*N256)/1000</f>
        <v>0</v>
      </c>
      <c r="AJ257" s="42">
        <f t="shared" si="300"/>
        <v>1365.016245975957</v>
      </c>
      <c r="AK257" s="42">
        <f t="shared" ref="AK257:AK264" si="305">SUM(AH257:AJ257)</f>
        <v>7497.6463950015768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14573.949862342253</v>
      </c>
      <c r="K258" s="11">
        <f t="shared" si="295"/>
        <v>145.73949862342255</v>
      </c>
      <c r="L258" s="24">
        <f t="shared" si="301"/>
        <v>1603.1559176883914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(Interventions)'!$B$136:$AV$256, 28)</f>
        <v>11.617340822538575</v>
      </c>
      <c r="S258" s="46">
        <f>VLOOKUP(I258, '[1]Lapse Rates'!$A$4:$F$24, 4)</f>
        <v>2.1941491999999999E-3</v>
      </c>
      <c r="T258" s="33">
        <f t="shared" si="296"/>
        <v>0.96399044051032101</v>
      </c>
      <c r="U258" s="33">
        <f t="shared" si="302"/>
        <v>1.1199005497077495E-2</v>
      </c>
      <c r="V258" s="39">
        <f t="shared" si="297"/>
        <v>2.1151388538533686E-3</v>
      </c>
      <c r="W258" s="32">
        <f t="shared" si="303"/>
        <v>0.9506762961593902</v>
      </c>
      <c r="X258" s="32"/>
      <c r="Y258" s="5">
        <f>AA257</f>
        <v>0</v>
      </c>
      <c r="Z258" s="5">
        <f t="shared" si="298"/>
        <v>5.805429989980901</v>
      </c>
      <c r="AA258" s="5">
        <f t="shared" si="304"/>
        <v>0</v>
      </c>
      <c r="AB258" s="5">
        <f t="shared" si="289"/>
        <v>5.7252483515977337</v>
      </c>
      <c r="AC258" s="32"/>
      <c r="AD258" s="5">
        <f>$W258*J258</f>
        <v>13855.108675544188</v>
      </c>
      <c r="AE258" s="5">
        <f t="shared" si="291"/>
        <v>-138.5510867554419</v>
      </c>
      <c r="AF258" s="5">
        <f t="shared" si="291"/>
        <v>-1524.0823299940082</v>
      </c>
      <c r="AG258" s="5">
        <f t="shared" si="299"/>
        <v>-6744.3658814994833</v>
      </c>
      <c r="AH258" s="5">
        <f t="shared" si="292"/>
        <v>5448.1093772952554</v>
      </c>
      <c r="AI258" s="42">
        <f t="shared" ref="AI258:AI274" si="307">-M258*($W257*N258-$W256*N257)/1000</f>
        <v>0</v>
      </c>
      <c r="AJ258" s="42">
        <f>$D$6*SUM(Y258:Z258,AD258:AE258)</f>
        <v>1346.1638121421934</v>
      </c>
      <c r="AK258" s="42">
        <f t="shared" si="305"/>
        <v>6794.2731894374483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14573.949862342253</v>
      </c>
      <c r="K259" s="11">
        <f t="shared" si="295"/>
        <v>145.73949862342255</v>
      </c>
      <c r="L259" s="24">
        <f t="shared" si="301"/>
        <v>1603.1559176883914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(Interventions)'!$B$136:$AV$256, 28)</f>
        <v>12.773102031960367</v>
      </c>
      <c r="S259" s="46">
        <f>VLOOKUP(I259, '[1]Lapse Rates'!$A$4:$F$24, 4)</f>
        <v>1.9313649E-3</v>
      </c>
      <c r="T259" s="33">
        <f>W258</f>
        <v>0.9506762961593902</v>
      </c>
      <c r="U259" s="33">
        <f t="shared" si="302"/>
        <v>1.2143085330210064E-2</v>
      </c>
      <c r="V259" s="39">
        <f t="shared" si="297"/>
        <v>1.836102829664251E-3</v>
      </c>
      <c r="W259" s="32">
        <f t="shared" si="303"/>
        <v>0.93669710799951589</v>
      </c>
      <c r="X259" s="32"/>
      <c r="Y259" s="5">
        <f t="shared" ref="Y259:Z274" si="308">AA258</f>
        <v>0</v>
      </c>
      <c r="Z259" s="5">
        <f t="shared" si="298"/>
        <v>5.7252483515977337</v>
      </c>
      <c r="AA259" s="5">
        <f t="shared" si="304"/>
        <v>0</v>
      </c>
      <c r="AB259" s="5">
        <f t="shared" si="289"/>
        <v>5.6410616265344045</v>
      </c>
      <c r="AC259" s="32"/>
      <c r="AD259" s="5">
        <f t="shared" ref="AD259:AD273" si="309">$W259*J259</f>
        <v>13651.376688185932</v>
      </c>
      <c r="AE259" s="5">
        <f t="shared" si="291"/>
        <v>-136.51376688185934</v>
      </c>
      <c r="AF259" s="5">
        <f t="shared" si="291"/>
        <v>-1501.6715117710262</v>
      </c>
      <c r="AG259" s="5">
        <f t="shared" si="299"/>
        <v>-7312.9181353270769</v>
      </c>
      <c r="AH259" s="5">
        <f t="shared" si="292"/>
        <v>4700.2732742059698</v>
      </c>
      <c r="AI259" s="42">
        <f t="shared" si="307"/>
        <v>0</v>
      </c>
      <c r="AJ259" s="42">
        <f t="shared" ref="AJ259:AJ274" si="310">$D$6*SUM(Y259:Z259,AD259:AE259)</f>
        <v>1326.3696994432214</v>
      </c>
      <c r="AK259" s="42">
        <f t="shared" si="305"/>
        <v>6026.6429736491909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14573.949862342253</v>
      </c>
      <c r="K260" s="11">
        <f t="shared" si="295"/>
        <v>145.73949862342255</v>
      </c>
      <c r="L260" s="24">
        <f t="shared" si="301"/>
        <v>1603.1559176883914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(Interventions)'!$B$136:$AV$256, 28)</f>
        <v>14.079246211179939</v>
      </c>
      <c r="S260" s="46">
        <f>VLOOKUP(I260, '[1]Lapse Rates'!$A$4:$F$24, 4)</f>
        <v>1.9726812000000001E-3</v>
      </c>
      <c r="T260" s="33">
        <f t="shared" ref="T260:T274" si="311">W259</f>
        <v>0.93669710799951589</v>
      </c>
      <c r="U260" s="33">
        <f t="shared" si="302"/>
        <v>1.318798920882539E-2</v>
      </c>
      <c r="V260" s="39">
        <f t="shared" si="297"/>
        <v>1.8478047750450147E-3</v>
      </c>
      <c r="W260" s="32">
        <f t="shared" si="303"/>
        <v>0.92166131401564544</v>
      </c>
      <c r="X260" s="32"/>
      <c r="Y260" s="5">
        <f t="shared" si="308"/>
        <v>0</v>
      </c>
      <c r="Z260" s="5">
        <f t="shared" si="298"/>
        <v>5.6410616265344045</v>
      </c>
      <c r="AA260" s="5">
        <f t="shared" si="304"/>
        <v>0</v>
      </c>
      <c r="AB260" s="5">
        <f t="shared" si="289"/>
        <v>5.5505117147832816</v>
      </c>
      <c r="AC260" s="32"/>
      <c r="AD260" s="5">
        <f t="shared" si="309"/>
        <v>13432.245780524496</v>
      </c>
      <c r="AE260" s="5">
        <f t="shared" si="291"/>
        <v>-134.32245780524497</v>
      </c>
      <c r="AF260" s="5">
        <f t="shared" si="291"/>
        <v>-1477.5667896686407</v>
      </c>
      <c r="AG260" s="5">
        <f>-U260*M260</f>
        <v>-7942.1895532417057</v>
      </c>
      <c r="AH260" s="5">
        <f t="shared" si="292"/>
        <v>3878.1669798089042</v>
      </c>
      <c r="AI260" s="42">
        <f t="shared" si="307"/>
        <v>0</v>
      </c>
      <c r="AJ260" s="42">
        <f t="shared" si="310"/>
        <v>1305.0796661043216</v>
      </c>
      <c r="AK260" s="42">
        <f t="shared" si="305"/>
        <v>5183.2466459132256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14573.949862342253</v>
      </c>
      <c r="K261" s="11">
        <f t="shared" si="295"/>
        <v>145.73949862342255</v>
      </c>
      <c r="L261" s="24">
        <f t="shared" si="301"/>
        <v>1603.1559176883914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(Interventions)'!$B$136:$AV$256, 28)</f>
        <v>15.578211487380337</v>
      </c>
      <c r="S261" s="46">
        <f>VLOOKUP(I261, '[1]Lapse Rates'!$A$4:$F$24, 4)</f>
        <v>1.7228968999999999E-3</v>
      </c>
      <c r="T261" s="33">
        <f t="shared" si="311"/>
        <v>0.92166131401564544</v>
      </c>
      <c r="U261" s="33">
        <f t="shared" si="302"/>
        <v>1.4357834869472584E-2</v>
      </c>
      <c r="V261" s="39">
        <f t="shared" si="297"/>
        <v>1.5879274207674819E-3</v>
      </c>
      <c r="W261" s="32">
        <f t="shared" si="303"/>
        <v>0.90571555172540541</v>
      </c>
      <c r="X261" s="32"/>
      <c r="Y261" s="5">
        <f t="shared" si="308"/>
        <v>0</v>
      </c>
      <c r="Z261" s="5">
        <f t="shared" si="298"/>
        <v>5.5505117147832816</v>
      </c>
      <c r="AA261" s="5">
        <f t="shared" si="304"/>
        <v>0</v>
      </c>
      <c r="AB261" s="5">
        <f t="shared" si="289"/>
        <v>5.4544817100003913</v>
      </c>
      <c r="AC261" s="32"/>
      <c r="AD261" s="5">
        <f t="shared" si="309"/>
        <v>13199.853040389709</v>
      </c>
      <c r="AE261" s="5">
        <f t="shared" si="291"/>
        <v>-131.99853040389712</v>
      </c>
      <c r="AF261" s="5">
        <f t="shared" si="291"/>
        <v>-1452.00324649099</v>
      </c>
      <c r="AG261" s="5">
        <f t="shared" ref="AG261:AG274" si="312">-U261*M261</f>
        <v>-8646.7045356076051</v>
      </c>
      <c r="AH261" s="5">
        <f t="shared" si="292"/>
        <v>2969.1467278872187</v>
      </c>
      <c r="AI261" s="42">
        <f t="shared" si="307"/>
        <v>0</v>
      </c>
      <c r="AJ261" s="42">
        <f t="shared" si="310"/>
        <v>1282.5010326288286</v>
      </c>
      <c r="AK261" s="42">
        <f t="shared" si="305"/>
        <v>4251.6477605160471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14573.949862342253</v>
      </c>
      <c r="K262" s="11">
        <f t="shared" si="295"/>
        <v>145.73949862342255</v>
      </c>
      <c r="L262" s="24">
        <f t="shared" si="301"/>
        <v>1603.1559176883914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(Interventions)'!$B$136:$AV$256, 28)</f>
        <v>17.310149853056693</v>
      </c>
      <c r="S262" s="46">
        <f>VLOOKUP(I262, '[1]Lapse Rates'!$A$4:$F$24, 4)</f>
        <v>1.5750323E-3</v>
      </c>
      <c r="T262" s="33">
        <f t="shared" si="311"/>
        <v>0.90571555172540541</v>
      </c>
      <c r="U262" s="33">
        <f t="shared" si="302"/>
        <v>1.5678071924610688E-2</v>
      </c>
      <c r="V262" s="39">
        <f t="shared" si="297"/>
        <v>1.4265312485798342E-3</v>
      </c>
      <c r="W262" s="32">
        <f t="shared" si="303"/>
        <v>0.8886109485522149</v>
      </c>
      <c r="X262" s="32"/>
      <c r="Y262" s="5">
        <f t="shared" si="308"/>
        <v>0</v>
      </c>
      <c r="Z262" s="5">
        <f t="shared" si="298"/>
        <v>5.4544817100003913</v>
      </c>
      <c r="AA262" s="5">
        <f t="shared" si="304"/>
        <v>0</v>
      </c>
      <c r="AB262" s="5">
        <f t="shared" si="289"/>
        <v>5.3514728293565179</v>
      </c>
      <c r="AC262" s="32"/>
      <c r="AD262" s="5">
        <f t="shared" si="309"/>
        <v>12950.571411328372</v>
      </c>
      <c r="AE262" s="5">
        <f t="shared" si="291"/>
        <v>-129.50571411328372</v>
      </c>
      <c r="AF262" s="5">
        <f t="shared" si="291"/>
        <v>-1424.5819006941781</v>
      </c>
      <c r="AG262" s="5">
        <f t="shared" si="312"/>
        <v>-9441.7895770863706</v>
      </c>
      <c r="AH262" s="5">
        <f t="shared" si="292"/>
        <v>1954.6942194345393</v>
      </c>
      <c r="AI262" s="42">
        <f t="shared" si="307"/>
        <v>0</v>
      </c>
      <c r="AJ262" s="42">
        <f t="shared" si="310"/>
        <v>1258.2816295525513</v>
      </c>
      <c r="AK262" s="42">
        <f t="shared" si="305"/>
        <v>3212.9758489870906</v>
      </c>
    </row>
    <row r="263" spans="1:37" ht="15" x14ac:dyDescent="0.2">
      <c r="A263" s="12"/>
      <c r="B263" s="13">
        <v>1</v>
      </c>
      <c r="C263" s="10">
        <f>$H$253*0.14+$B$266</f>
        <v>2040.3744135586589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14573.949862342253</v>
      </c>
      <c r="K263" s="11">
        <f t="shared" si="295"/>
        <v>145.73949862342255</v>
      </c>
      <c r="L263" s="24">
        <f t="shared" si="301"/>
        <v>1603.1559176883914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(Interventions)'!$B$136:$AV$256, 28)</f>
        <v>19.312399580679976</v>
      </c>
      <c r="S263" s="46">
        <f>VLOOKUP(I263, '[1]Lapse Rates'!$A$4:$F$24, 4)</f>
        <v>1.4424080000000001E-3</v>
      </c>
      <c r="T263" s="33">
        <f t="shared" si="311"/>
        <v>0.8886109485522149</v>
      </c>
      <c r="U263" s="33">
        <f t="shared" si="302"/>
        <v>1.7161209710207431E-2</v>
      </c>
      <c r="V263" s="39">
        <f t="shared" si="297"/>
        <v>1.2817395410793032E-3</v>
      </c>
      <c r="W263" s="32">
        <f t="shared" si="303"/>
        <v>0.87016799930092814</v>
      </c>
      <c r="X263" s="32"/>
      <c r="Y263" s="5">
        <f t="shared" si="308"/>
        <v>0</v>
      </c>
      <c r="Z263" s="5">
        <f t="shared" si="298"/>
        <v>5.3514728293565179</v>
      </c>
      <c r="AA263" s="5">
        <f t="shared" si="304"/>
        <v>0</v>
      </c>
      <c r="AB263" s="5">
        <f t="shared" si="289"/>
        <v>5.2404040405099863</v>
      </c>
      <c r="AC263" s="32"/>
      <c r="AD263" s="5">
        <f t="shared" si="309"/>
        <v>12681.784793626395</v>
      </c>
      <c r="AE263" s="5">
        <f t="shared" si="291"/>
        <v>-126.81784793626397</v>
      </c>
      <c r="AF263" s="5">
        <f t="shared" si="291"/>
        <v>-1395.014977462351</v>
      </c>
      <c r="AG263" s="5">
        <f t="shared" si="312"/>
        <v>-10334.978162568512</v>
      </c>
      <c r="AH263" s="5">
        <f t="shared" si="292"/>
        <v>824.97380565926869</v>
      </c>
      <c r="AI263" s="42">
        <f t="shared" si="307"/>
        <v>0</v>
      </c>
      <c r="AJ263" s="42">
        <f t="shared" si="310"/>
        <v>1232.1672368567617</v>
      </c>
      <c r="AK263" s="42">
        <f t="shared" si="305"/>
        <v>2057.1410425160302</v>
      </c>
    </row>
    <row r="264" spans="1:37" ht="15" x14ac:dyDescent="0.2">
      <c r="A264" s="12"/>
      <c r="B264" s="70" t="s">
        <v>49</v>
      </c>
      <c r="C264" s="10">
        <f>$H$253*0.11+$B$266</f>
        <v>1603.1559176883914</v>
      </c>
      <c r="D264" s="1"/>
      <c r="E264" s="1"/>
      <c r="F264" s="1"/>
      <c r="I264" s="2">
        <f t="shared" si="294"/>
        <v>10</v>
      </c>
      <c r="J264" s="11">
        <f t="shared" si="284"/>
        <v>14573.949862342253</v>
      </c>
      <c r="K264" s="11">
        <f t="shared" si="295"/>
        <v>145.73949862342255</v>
      </c>
      <c r="L264" s="24">
        <f t="shared" si="301"/>
        <v>1603.1559176883914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(Interventions)'!$B$136:$AV$256, 28)</f>
        <v>21.700344319950091</v>
      </c>
      <c r="S264" s="46">
        <f>VLOOKUP(I264, '[1]Lapse Rates'!$A$4:$F$24, 4)</f>
        <v>1.4007732E-3</v>
      </c>
      <c r="T264" s="33">
        <f t="shared" si="311"/>
        <v>0.87016799930092814</v>
      </c>
      <c r="U264" s="33">
        <f t="shared" si="302"/>
        <v>1.8882945201032231E-2</v>
      </c>
      <c r="V264" s="39">
        <f t="shared" si="297"/>
        <v>1.2189080129183588E-3</v>
      </c>
      <c r="W264" s="32">
        <f t="shared" si="303"/>
        <v>0.8500661460869775</v>
      </c>
      <c r="X264" s="32"/>
      <c r="Y264" s="5">
        <f t="shared" si="308"/>
        <v>0</v>
      </c>
      <c r="Z264" s="5">
        <f t="shared" si="298"/>
        <v>5.2404040405099863</v>
      </c>
      <c r="AA264" s="5">
        <f t="shared" si="304"/>
        <v>0</v>
      </c>
      <c r="AB264" s="5">
        <f t="shared" si="289"/>
        <v>5.1193448509181438</v>
      </c>
      <c r="AC264" s="32"/>
      <c r="AD264" s="5">
        <f t="shared" si="309"/>
        <v>12388.821392746115</v>
      </c>
      <c r="AE264" s="5">
        <f t="shared" si="291"/>
        <v>-123.88821392746117</v>
      </c>
      <c r="AF264" s="5">
        <f t="shared" si="291"/>
        <v>-1362.7885725259025</v>
      </c>
      <c r="AG264" s="5">
        <f t="shared" si="312"/>
        <v>-11371.857205472439</v>
      </c>
      <c r="AH264" s="5">
        <f>SUM(AD264:AG264)</f>
        <v>-469.71259917968746</v>
      </c>
      <c r="AI264" s="42">
        <f t="shared" si="307"/>
        <v>0</v>
      </c>
      <c r="AJ264" s="42">
        <f t="shared" si="310"/>
        <v>1203.7040284784841</v>
      </c>
      <c r="AK264" s="42">
        <f t="shared" si="305"/>
        <v>733.99142929879667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14573.949862342253</v>
      </c>
      <c r="K265" s="11">
        <f t="shared" si="295"/>
        <v>145.73949862342255</v>
      </c>
      <c r="L265" s="24">
        <f t="shared" si="301"/>
        <v>1603.1559176883914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(Interventions)'!$B$136:$AV$256, 28)</f>
        <v>24.461385095640622</v>
      </c>
      <c r="S265" s="46">
        <f>VLOOKUP(I265, '[1]Lapse Rates'!$A$4:$F$24, 4)</f>
        <v>1.2298243999999999E-3</v>
      </c>
      <c r="T265" s="33">
        <f t="shared" si="311"/>
        <v>0.8500661460869775</v>
      </c>
      <c r="U265" s="33">
        <f t="shared" si="302"/>
        <v>2.0793795356200653E-2</v>
      </c>
      <c r="V265" s="39">
        <f t="shared" si="297"/>
        <v>1.0454320880717294E-3</v>
      </c>
      <c r="W265" s="32">
        <f t="shared" si="303"/>
        <v>0.82822691864270515</v>
      </c>
      <c r="X265" s="31"/>
      <c r="Y265" s="5">
        <f t="shared" si="308"/>
        <v>0</v>
      </c>
      <c r="Z265" s="5">
        <f t="shared" si="298"/>
        <v>5.1193448509181438</v>
      </c>
      <c r="AA265" s="5">
        <f t="shared" si="304"/>
        <v>0</v>
      </c>
      <c r="AB265" s="5">
        <f t="shared" si="289"/>
        <v>4.9878226898727771</v>
      </c>
      <c r="AC265" s="32"/>
      <c r="AD265" s="5">
        <f t="shared" si="309"/>
        <v>12070.537586941002</v>
      </c>
      <c r="AE265" s="5">
        <f t="shared" si="291"/>
        <v>-120.70537586941002</v>
      </c>
      <c r="AF265" s="5">
        <f t="shared" si="291"/>
        <v>-1327.7768858108745</v>
      </c>
      <c r="AG265" s="5">
        <f t="shared" si="312"/>
        <v>-12522.626583569363</v>
      </c>
      <c r="AH265" s="5">
        <f t="shared" ref="AH265:AH274" si="313">SUM(AD265:AG265)</f>
        <v>-1900.5712583086442</v>
      </c>
      <c r="AI265" s="42">
        <f t="shared" si="307"/>
        <v>0</v>
      </c>
      <c r="AJ265" s="42">
        <f t="shared" si="310"/>
        <v>1172.7807476359985</v>
      </c>
      <c r="AK265" s="42">
        <f t="shared" ref="AK265:AK274" si="314">SUM(AH265:AJ265)</f>
        <v>-727.79051067264572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14573.949862342253</v>
      </c>
      <c r="K266" s="11">
        <f t="shared" si="295"/>
        <v>145.73949862342255</v>
      </c>
      <c r="L266" s="24">
        <f t="shared" si="301"/>
        <v>1603.1559176883914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(Interventions)'!$B$136:$AV$256, 28)</f>
        <v>27.64160088551218</v>
      </c>
      <c r="S266" s="46">
        <f>VLOOKUP(I266, '[1]Lapse Rates'!$A$4:$F$24, 4)</f>
        <v>1.0984558E-3</v>
      </c>
      <c r="T266" s="33">
        <f t="shared" si="311"/>
        <v>0.82822691864270515</v>
      </c>
      <c r="U266" s="33">
        <f t="shared" si="302"/>
        <v>2.2893517927759222E-2</v>
      </c>
      <c r="V266" s="39">
        <f t="shared" si="297"/>
        <v>9.0977066249920758E-4</v>
      </c>
      <c r="W266" s="32">
        <f t="shared" si="303"/>
        <v>0.80442363005244677</v>
      </c>
      <c r="X266" s="31"/>
      <c r="Y266" s="5">
        <f t="shared" si="308"/>
        <v>0</v>
      </c>
      <c r="Z266" s="5">
        <f t="shared" si="298"/>
        <v>4.9878226898727771</v>
      </c>
      <c r="AA266" s="5">
        <f t="shared" si="304"/>
        <v>0</v>
      </c>
      <c r="AB266" s="5">
        <f t="shared" si="289"/>
        <v>4.8444723830285499</v>
      </c>
      <c r="AC266" s="32"/>
      <c r="AD266" s="5">
        <f t="shared" si="309"/>
        <v>11723.629652467713</v>
      </c>
      <c r="AE266" s="5">
        <f t="shared" si="291"/>
        <v>-117.23629652467713</v>
      </c>
      <c r="AF266" s="5">
        <f t="shared" si="291"/>
        <v>-1289.6165028469572</v>
      </c>
      <c r="AG266" s="5">
        <f t="shared" si="312"/>
        <v>-13787.140408116509</v>
      </c>
      <c r="AH266" s="5">
        <f t="shared" si="313"/>
        <v>-3470.3635550204308</v>
      </c>
      <c r="AI266" s="42">
        <f t="shared" si="307"/>
        <v>0</v>
      </c>
      <c r="AJ266" s="42">
        <f t="shared" si="310"/>
        <v>1139.0764936238884</v>
      </c>
      <c r="AK266" s="42">
        <f t="shared" si="314"/>
        <v>-2331.2870613965424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14573.949862342253</v>
      </c>
      <c r="K267" s="11">
        <f t="shared" si="295"/>
        <v>145.73949862342255</v>
      </c>
      <c r="L267" s="24">
        <f t="shared" si="301"/>
        <v>1603.1559176883914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(Interventions)'!$B$136:$AV$256, 28)</f>
        <v>31.325432917321152</v>
      </c>
      <c r="S267" s="46">
        <f>VLOOKUP(I267, '[1]Lapse Rates'!$A$4:$F$24, 4)</f>
        <v>9.9047419999999994E-4</v>
      </c>
      <c r="T267" s="33">
        <f t="shared" si="311"/>
        <v>0.80442363005244677</v>
      </c>
      <c r="U267" s="33">
        <f t="shared" si="302"/>
        <v>2.5198918460315887E-2</v>
      </c>
      <c r="V267" s="39">
        <f t="shared" si="297"/>
        <v>7.9676085143729316E-4</v>
      </c>
      <c r="W267" s="32">
        <f t="shared" si="303"/>
        <v>0.7784279507406936</v>
      </c>
      <c r="X267" s="31"/>
      <c r="Y267" s="5">
        <f t="shared" si="308"/>
        <v>0</v>
      </c>
      <c r="Z267" s="5">
        <f t="shared" si="298"/>
        <v>4.8444723830285499</v>
      </c>
      <c r="AA267" s="5">
        <f t="shared" si="304"/>
        <v>0</v>
      </c>
      <c r="AB267" s="5">
        <f t="shared" si="289"/>
        <v>4.6879188634661713</v>
      </c>
      <c r="AC267" s="32"/>
      <c r="AD267" s="5">
        <f t="shared" si="309"/>
        <v>11344.769925540693</v>
      </c>
      <c r="AE267" s="5">
        <f t="shared" si="291"/>
        <v>-113.44769925540695</v>
      </c>
      <c r="AF267" s="5">
        <f t="shared" si="291"/>
        <v>-1247.9413757239906</v>
      </c>
      <c r="AG267" s="5">
        <f t="shared" si="312"/>
        <v>-15175.519465437575</v>
      </c>
      <c r="AH267" s="5">
        <f t="shared" si="313"/>
        <v>-5192.1386148762795</v>
      </c>
      <c r="AI267" s="42">
        <f t="shared" si="307"/>
        <v>0</v>
      </c>
      <c r="AJ267" s="42">
        <f t="shared" si="310"/>
        <v>1102.2679531393619</v>
      </c>
      <c r="AK267" s="42">
        <f t="shared" si="314"/>
        <v>-4089.8706617369176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14573.949862342253</v>
      </c>
      <c r="K268" s="11">
        <f t="shared" si="295"/>
        <v>145.73949862342255</v>
      </c>
      <c r="L268" s="24">
        <f t="shared" si="301"/>
        <v>1603.1559176883914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(Interventions)'!$B$136:$AV$256, 28)</f>
        <v>35.45995460068513</v>
      </c>
      <c r="S268" s="46">
        <f>VLOOKUP(I268, '[1]Lapse Rates'!$A$4:$F$24, 4)</f>
        <v>9.2791330000000004E-4</v>
      </c>
      <c r="T268" s="33">
        <f t="shared" si="311"/>
        <v>0.7784279507406936</v>
      </c>
      <c r="U268" s="33">
        <f t="shared" si="302"/>
        <v>2.7603019793169356E-2</v>
      </c>
      <c r="V268" s="39">
        <f t="shared" si="297"/>
        <v>7.223136485840345E-4</v>
      </c>
      <c r="W268" s="32">
        <f t="shared" si="303"/>
        <v>0.75010261729894023</v>
      </c>
      <c r="X268" s="31"/>
      <c r="Y268" s="5">
        <f t="shared" si="308"/>
        <v>0</v>
      </c>
      <c r="Z268" s="5">
        <f t="shared" si="298"/>
        <v>4.6879188634661713</v>
      </c>
      <c r="AA268" s="5">
        <f t="shared" si="304"/>
        <v>0</v>
      </c>
      <c r="AB268" s="5">
        <f t="shared" si="289"/>
        <v>4.5173354911332346</v>
      </c>
      <c r="AC268" s="32"/>
      <c r="AD268" s="5">
        <f t="shared" si="309"/>
        <v>10931.957936126453</v>
      </c>
      <c r="AE268" s="5">
        <f t="shared" si="291"/>
        <v>-109.31957936126454</v>
      </c>
      <c r="AF268" s="5">
        <f t="shared" si="291"/>
        <v>-1202.5314497963468</v>
      </c>
      <c r="AG268" s="5">
        <f t="shared" si="312"/>
        <v>-16623.33900702059</v>
      </c>
      <c r="AH268" s="5">
        <f t="shared" si="313"/>
        <v>-7003.2321000517477</v>
      </c>
      <c r="AI268" s="42">
        <f t="shared" si="307"/>
        <v>0</v>
      </c>
      <c r="AJ268" s="42">
        <f t="shared" si="310"/>
        <v>1062.1607076391711</v>
      </c>
      <c r="AK268" s="42">
        <f t="shared" si="314"/>
        <v>-5941.0713924125766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14573.949862342253</v>
      </c>
      <c r="K269" s="11">
        <f t="shared" si="295"/>
        <v>145.73949862342255</v>
      </c>
      <c r="L269" s="24">
        <f t="shared" si="301"/>
        <v>1603.1559176883914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(Interventions)'!$B$136:$AV$256, 28)</f>
        <v>40.078496218819581</v>
      </c>
      <c r="S269" s="46">
        <f>VLOOKUP(I269, '[1]Lapse Rates'!$A$4:$F$24, 4)</f>
        <v>7.1178370000000003E-4</v>
      </c>
      <c r="T269" s="33">
        <f t="shared" si="311"/>
        <v>0.75010261729894023</v>
      </c>
      <c r="U269" s="33">
        <f t="shared" si="302"/>
        <v>3.0062984911142249E-2</v>
      </c>
      <c r="V269" s="39">
        <f t="shared" si="297"/>
        <v>5.3391081632072376E-4</v>
      </c>
      <c r="W269" s="32">
        <f t="shared" si="303"/>
        <v>0.7195057215714773</v>
      </c>
      <c r="X269" s="31"/>
      <c r="Y269" s="5">
        <f t="shared" si="308"/>
        <v>0</v>
      </c>
      <c r="Z269" s="5">
        <f t="shared" si="298"/>
        <v>4.5173354911332346</v>
      </c>
      <c r="AA269" s="5">
        <f t="shared" si="304"/>
        <v>0</v>
      </c>
      <c r="AB269" s="5">
        <f t="shared" si="289"/>
        <v>4.333072111962692</v>
      </c>
      <c r="AC269" s="32"/>
      <c r="AD269" s="5">
        <f t="shared" si="309"/>
        <v>10486.040311851095</v>
      </c>
      <c r="AE269" s="5">
        <f t="shared" si="291"/>
        <v>-104.86040311851096</v>
      </c>
      <c r="AF269" s="5">
        <f t="shared" si="291"/>
        <v>-1153.47985534797</v>
      </c>
      <c r="AG269" s="5">
        <f t="shared" si="312"/>
        <v>-18104.801340052287</v>
      </c>
      <c r="AH269" s="5">
        <f t="shared" si="313"/>
        <v>-8877.1012866676738</v>
      </c>
      <c r="AI269" s="42">
        <f t="shared" si="307"/>
        <v>0</v>
      </c>
      <c r="AJ269" s="42">
        <f t="shared" si="310"/>
        <v>1018.8368996583466</v>
      </c>
      <c r="AK269" s="42">
        <f t="shared" si="314"/>
        <v>-7858.264387009327</v>
      </c>
    </row>
    <row r="270" spans="1:37" ht="15" x14ac:dyDescent="0.2">
      <c r="I270" s="2">
        <f t="shared" si="294"/>
        <v>16</v>
      </c>
      <c r="J270" s="11">
        <f t="shared" si="284"/>
        <v>14573.949862342253</v>
      </c>
      <c r="K270" s="11">
        <f t="shared" si="295"/>
        <v>145.73949862342255</v>
      </c>
      <c r="L270" s="24">
        <f t="shared" si="301"/>
        <v>1603.1559176883914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(Interventions)'!$B$136:$AV$256, 28)</f>
        <v>45.141292155918123</v>
      </c>
      <c r="S270" s="46">
        <f>VLOOKUP(I270, '[1]Lapse Rates'!$A$4:$F$24, 4)</f>
        <v>6.4944269999999999E-4</v>
      </c>
      <c r="T270" s="33">
        <f t="shared" si="311"/>
        <v>0.7195057215714773</v>
      </c>
      <c r="U270" s="33">
        <f t="shared" si="302"/>
        <v>3.2479417985312738E-2</v>
      </c>
      <c r="V270" s="39">
        <f t="shared" si="297"/>
        <v>4.6727773848282843E-4</v>
      </c>
      <c r="W270" s="32">
        <f t="shared" si="303"/>
        <v>0.68655902584768169</v>
      </c>
      <c r="X270" s="31"/>
      <c r="Y270" s="5">
        <f t="shared" si="308"/>
        <v>0</v>
      </c>
      <c r="Z270" s="5">
        <f t="shared" si="298"/>
        <v>4.333072111962692</v>
      </c>
      <c r="AA270" s="5">
        <f t="shared" si="304"/>
        <v>0</v>
      </c>
      <c r="AB270" s="5">
        <f t="shared" si="289"/>
        <v>4.1346575557722351</v>
      </c>
      <c r="AC270" s="32"/>
      <c r="AD270" s="5">
        <f t="shared" si="309"/>
        <v>10005.876820242653</v>
      </c>
      <c r="AE270" s="5">
        <f t="shared" si="291"/>
        <v>-100.05876820242653</v>
      </c>
      <c r="AF270" s="5">
        <f t="shared" si="291"/>
        <v>-1100.6611651300882</v>
      </c>
      <c r="AG270" s="5">
        <f t="shared" si="312"/>
        <v>-19560.047413876906</v>
      </c>
      <c r="AH270" s="5">
        <f t="shared" si="313"/>
        <v>-10754.890526966768</v>
      </c>
      <c r="AI270" s="42">
        <f t="shared" si="307"/>
        <v>0</v>
      </c>
      <c r="AJ270" s="42">
        <f t="shared" si="310"/>
        <v>972.18582527932972</v>
      </c>
      <c r="AK270" s="42">
        <f t="shared" si="314"/>
        <v>-9782.7047016874385</v>
      </c>
    </row>
    <row r="271" spans="1:37" ht="15" x14ac:dyDescent="0.2">
      <c r="I271" s="2">
        <f t="shared" si="294"/>
        <v>17</v>
      </c>
      <c r="J271" s="11">
        <f t="shared" si="284"/>
        <v>14573.949862342253</v>
      </c>
      <c r="K271" s="11">
        <f t="shared" si="295"/>
        <v>145.73949862342255</v>
      </c>
      <c r="L271" s="24">
        <f t="shared" si="301"/>
        <v>1603.1559176883914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(Interventions)'!$B$136:$AV$256, 28)</f>
        <v>50.728857019267238</v>
      </c>
      <c r="S271" s="46">
        <f>VLOOKUP(I271, '[1]Lapse Rates'!$A$4:$F$24, 4)</f>
        <v>5.2983399999999997E-4</v>
      </c>
      <c r="T271" s="33">
        <f t="shared" si="311"/>
        <v>0.68655902584768169</v>
      </c>
      <c r="U271" s="33">
        <f t="shared" si="302"/>
        <v>3.4828354657514445E-2</v>
      </c>
      <c r="V271" s="39">
        <f t="shared" si="297"/>
        <v>3.6376231490098057E-4</v>
      </c>
      <c r="W271" s="32">
        <f t="shared" si="303"/>
        <v>0.65136690887526627</v>
      </c>
      <c r="X271" s="31"/>
      <c r="Y271" s="5">
        <f t="shared" si="308"/>
        <v>0</v>
      </c>
      <c r="Z271" s="5">
        <f t="shared" si="298"/>
        <v>4.1346575557722351</v>
      </c>
      <c r="AA271" s="5">
        <f t="shared" si="304"/>
        <v>0</v>
      </c>
      <c r="AB271" s="5">
        <f t="shared" si="289"/>
        <v>3.9227204216504274</v>
      </c>
      <c r="AC271" s="32"/>
      <c r="AD271" s="5">
        <f t="shared" si="309"/>
        <v>9492.9886719369861</v>
      </c>
      <c r="AE271" s="5">
        <f t="shared" si="291"/>
        <v>-94.929886719369875</v>
      </c>
      <c r="AF271" s="5">
        <f t="shared" si="291"/>
        <v>-1044.2427145497784</v>
      </c>
      <c r="AG271" s="5">
        <f t="shared" si="312"/>
        <v>-20974.645197040267</v>
      </c>
      <c r="AH271" s="5">
        <f t="shared" si="313"/>
        <v>-12620.82912637243</v>
      </c>
      <c r="AI271" s="42">
        <f t="shared" si="307"/>
        <v>0</v>
      </c>
      <c r="AJ271" s="42">
        <f t="shared" si="310"/>
        <v>922.35517673606944</v>
      </c>
      <c r="AK271" s="42">
        <f t="shared" si="314"/>
        <v>-11698.47394963636</v>
      </c>
    </row>
    <row r="272" spans="1:37" ht="15" x14ac:dyDescent="0.2">
      <c r="I272" s="2">
        <f t="shared" si="294"/>
        <v>18</v>
      </c>
      <c r="J272" s="11">
        <f t="shared" si="284"/>
        <v>14573.949862342253</v>
      </c>
      <c r="K272" s="11">
        <f t="shared" si="295"/>
        <v>145.73949862342255</v>
      </c>
      <c r="L272" s="24">
        <f t="shared" si="301"/>
        <v>1603.1559176883914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(Interventions)'!$B$136:$AV$256, 28)</f>
        <v>57.035784706082822</v>
      </c>
      <c r="S272" s="46">
        <f>VLOOKUP(I272, '[1]Lapse Rates'!$A$4:$F$24, 4)</f>
        <v>4.565131E-4</v>
      </c>
      <c r="T272" s="33">
        <f t="shared" si="311"/>
        <v>0.65136690887526627</v>
      </c>
      <c r="U272" s="33">
        <f t="shared" si="302"/>
        <v>3.7151222779276349E-2</v>
      </c>
      <c r="V272" s="39">
        <f t="shared" si="297"/>
        <v>2.9735752680806532E-4</v>
      </c>
      <c r="W272" s="32">
        <f t="shared" si="303"/>
        <v>0.61391832856918183</v>
      </c>
      <c r="X272" s="31"/>
      <c r="Y272" s="5">
        <f t="shared" si="308"/>
        <v>0</v>
      </c>
      <c r="Z272" s="5">
        <f t="shared" si="308"/>
        <v>3.9227204216504274</v>
      </c>
      <c r="AA272" s="5">
        <f t="shared" si="304"/>
        <v>0</v>
      </c>
      <c r="AB272" s="5">
        <f t="shared" si="289"/>
        <v>3.697194210958898</v>
      </c>
      <c r="AC272" s="32"/>
      <c r="AD272" s="5">
        <f t="shared" si="309"/>
        <v>8947.214940140213</v>
      </c>
      <c r="AE272" s="5">
        <f t="shared" si="291"/>
        <v>-89.472149401402149</v>
      </c>
      <c r="AF272" s="5">
        <f t="shared" si="291"/>
        <v>-984.20680142305002</v>
      </c>
      <c r="AG272" s="5">
        <f t="shared" si="312"/>
        <v>-22373.543743140817</v>
      </c>
      <c r="AH272" s="5">
        <f t="shared" si="313"/>
        <v>-14500.007753825057</v>
      </c>
      <c r="AI272" s="42">
        <f t="shared" si="307"/>
        <v>0</v>
      </c>
      <c r="AJ272" s="42">
        <f t="shared" si="310"/>
        <v>869.32938664484129</v>
      </c>
      <c r="AK272" s="42">
        <f t="shared" si="314"/>
        <v>-13630.678367180215</v>
      </c>
    </row>
    <row r="273" spans="1:39" ht="15" x14ac:dyDescent="0.2">
      <c r="I273" s="2">
        <f t="shared" si="294"/>
        <v>19</v>
      </c>
      <c r="J273" s="11">
        <f t="shared" si="284"/>
        <v>14573.949862342253</v>
      </c>
      <c r="K273" s="11">
        <f t="shared" si="295"/>
        <v>145.73949862342255</v>
      </c>
      <c r="L273" s="24">
        <f t="shared" si="301"/>
        <v>1603.1559176883914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(Interventions)'!$B$136:$AV$256, 28)</f>
        <v>64.14617041639039</v>
      </c>
      <c r="S273" s="46">
        <f>VLOOKUP(I273, '[1]Lapse Rates'!$A$4:$F$24, 4)</f>
        <v>3.5534066900000001E-2</v>
      </c>
      <c r="T273" s="33">
        <f t="shared" si="311"/>
        <v>0.61391832856918183</v>
      </c>
      <c r="U273" s="33">
        <f t="shared" si="302"/>
        <v>3.9380509726144292E-2</v>
      </c>
      <c r="V273" s="39">
        <f t="shared" si="297"/>
        <v>2.1815014958513488E-2</v>
      </c>
      <c r="W273" s="32">
        <f t="shared" si="303"/>
        <v>0.55272280388452399</v>
      </c>
      <c r="X273" s="31"/>
      <c r="Y273" s="5">
        <f t="shared" si="308"/>
        <v>0</v>
      </c>
      <c r="Z273" s="5">
        <f t="shared" si="308"/>
        <v>3.697194210958898</v>
      </c>
      <c r="AA273" s="5">
        <f t="shared" si="304"/>
        <v>0</v>
      </c>
      <c r="AB273" s="5">
        <f t="shared" si="289"/>
        <v>3.3286570146057302</v>
      </c>
      <c r="AC273" s="32"/>
      <c r="AD273" s="5">
        <f t="shared" si="309"/>
        <v>8055.3544315862828</v>
      </c>
      <c r="AE273" s="5">
        <f t="shared" si="291"/>
        <v>-80.553544315862837</v>
      </c>
      <c r="AF273" s="5">
        <f t="shared" si="291"/>
        <v>-886.1008338887948</v>
      </c>
      <c r="AG273" s="5">
        <f t="shared" si="312"/>
        <v>-23716.084991866152</v>
      </c>
      <c r="AH273" s="5">
        <f t="shared" si="313"/>
        <v>-16627.384938484527</v>
      </c>
      <c r="AI273" s="42">
        <f t="shared" si="307"/>
        <v>0</v>
      </c>
      <c r="AJ273" s="42">
        <f t="shared" si="310"/>
        <v>782.69066179332333</v>
      </c>
      <c r="AK273" s="42">
        <f t="shared" si="314"/>
        <v>-15844.694276691203</v>
      </c>
    </row>
    <row r="274" spans="1:39" ht="15" x14ac:dyDescent="0.2">
      <c r="I274" s="2">
        <f t="shared" si="294"/>
        <v>20</v>
      </c>
      <c r="J274" s="11">
        <f t="shared" si="284"/>
        <v>14573.949862342253</v>
      </c>
      <c r="K274" s="11">
        <f t="shared" si="295"/>
        <v>145.73949862342255</v>
      </c>
      <c r="L274" s="24">
        <f t="shared" si="301"/>
        <v>1603.1559176883914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(Interventions)'!$B$136:$AV$256, 28)</f>
        <v>72.19102259107143</v>
      </c>
      <c r="S274" s="46">
        <f>VLOOKUP(I274, '[1]Lapse Rates'!$A$4:$F$24, 4)</f>
        <v>0</v>
      </c>
      <c r="T274" s="33">
        <f t="shared" si="311"/>
        <v>0.55272280388452399</v>
      </c>
      <c r="U274" s="33">
        <f t="shared" si="302"/>
        <v>3.9901624421828021E-2</v>
      </c>
      <c r="V274" s="39">
        <f t="shared" si="297"/>
        <v>0</v>
      </c>
      <c r="W274" s="32">
        <f t="shared" si="303"/>
        <v>0.51282117946269601</v>
      </c>
      <c r="X274" s="31"/>
      <c r="Y274" s="5">
        <f t="shared" si="308"/>
        <v>0</v>
      </c>
      <c r="Z274" s="5">
        <f t="shared" si="308"/>
        <v>3.3286570146057302</v>
      </c>
      <c r="AA274" s="5">
        <f t="shared" si="304"/>
        <v>0</v>
      </c>
      <c r="AB274" s="5">
        <f t="shared" si="289"/>
        <v>3.0883578608663993</v>
      </c>
      <c r="AC274" s="32"/>
      <c r="AD274" s="5">
        <f>$W274*J274</f>
        <v>7473.8301578365508</v>
      </c>
      <c r="AE274" s="5">
        <f t="shared" si="291"/>
        <v>-74.738301578365508</v>
      </c>
      <c r="AF274" s="5">
        <f t="shared" si="291"/>
        <v>-822.13230857156168</v>
      </c>
      <c r="AG274" s="5">
        <f t="shared" si="312"/>
        <v>-24029.915373933069</v>
      </c>
      <c r="AH274" s="5">
        <f t="shared" si="313"/>
        <v>-17452.955826246445</v>
      </c>
      <c r="AI274" s="42">
        <f t="shared" si="307"/>
        <v>0</v>
      </c>
      <c r="AJ274" s="42">
        <f t="shared" si="310"/>
        <v>726.17745235206087</v>
      </c>
      <c r="AK274" s="42">
        <f t="shared" si="314"/>
        <v>-16726.778373894384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249956.74280576711</v>
      </c>
      <c r="AE277" s="21">
        <f t="shared" ref="AE277:AK277" si="315">SUM(AE254:AE274)</f>
        <v>-8039.3314314689105</v>
      </c>
      <c r="AF277" s="21">
        <f t="shared" si="315"/>
        <v>-26347.965737227179</v>
      </c>
      <c r="AG277" s="21">
        <f t="shared" si="315"/>
        <v>-265892.90885602823</v>
      </c>
      <c r="AH277" s="21">
        <f t="shared" si="315"/>
        <v>-50323.463218957244</v>
      </c>
      <c r="AI277" s="21">
        <f t="shared" si="315"/>
        <v>0</v>
      </c>
      <c r="AJ277" s="21">
        <f t="shared" si="315"/>
        <v>22884.104937405245</v>
      </c>
      <c r="AK277" s="21">
        <f t="shared" si="315"/>
        <v>-27439.35828155198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124509.36877253249</v>
      </c>
      <c r="AE279" s="21">
        <f t="shared" ref="AE279:AK279" si="316">AE254+NPV($D$6,AE255:AE274)</f>
        <v>-6797.7289223984772</v>
      </c>
      <c r="AF279" s="21">
        <f t="shared" si="316"/>
        <v>-12690.155544149462</v>
      </c>
      <c r="AG279" s="21">
        <f t="shared" si="316"/>
        <v>-88766.89954979466</v>
      </c>
      <c r="AH279" s="21">
        <f t="shared" si="316"/>
        <v>16254.584756189848</v>
      </c>
      <c r="AI279" s="21">
        <f t="shared" si="316"/>
        <v>0</v>
      </c>
      <c r="AJ279" s="21">
        <f t="shared" si="316"/>
        <v>10694.243081323431</v>
      </c>
      <c r="AK279" s="21">
        <f t="shared" si="316"/>
        <v>26948.827837513287</v>
      </c>
    </row>
    <row r="281" spans="1:39" x14ac:dyDescent="0.15">
      <c r="AC281" s="22" t="str">
        <f>"Present Value at "&amp;TEXT($D$7,"0.00%")&amp;":"</f>
        <v>Present Value at 5.64%:</v>
      </c>
      <c r="AD281" s="21">
        <f>AD254+NPV($D$7,AD255:AD274)</f>
        <v>160725.1860610811</v>
      </c>
      <c r="AE281" s="21">
        <f t="shared" ref="AE281:AK281" si="317">AE254+NPV($D$7,AE255:AE274)</f>
        <v>-7154.7112276868402</v>
      </c>
      <c r="AF281" s="21">
        <f t="shared" si="317"/>
        <v>-16617.01340107025</v>
      </c>
      <c r="AG281" s="21">
        <f t="shared" si="317"/>
        <v>-135094.45466483114</v>
      </c>
      <c r="AH281" s="21">
        <f t="shared" si="317"/>
        <v>1859.006767492926</v>
      </c>
      <c r="AI281" s="21">
        <f t="shared" si="317"/>
        <v>0</v>
      </c>
      <c r="AJ281" s="21">
        <f t="shared" si="317"/>
        <v>14213.512569588387</v>
      </c>
      <c r="AK281" s="21">
        <f t="shared" si="317"/>
        <v>16072.519337081303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14335.895847850374</v>
      </c>
    </row>
    <row r="285" spans="1:39" ht="15" x14ac:dyDescent="0.2">
      <c r="G285" s="58" t="s">
        <v>118</v>
      </c>
      <c r="H285" s="57"/>
      <c r="I285" s="57"/>
      <c r="J285" s="11">
        <f>H$284</f>
        <v>14335.895847850374</v>
      </c>
      <c r="K285" s="11">
        <f>J285*$C$10</f>
        <v>5734.3583391401498</v>
      </c>
      <c r="L285" s="24">
        <f>$C$294</f>
        <v>2007.0581889951336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14335.895847850374</v>
      </c>
      <c r="AE285" s="5">
        <f>-$W285*K285</f>
        <v>-5734.3583391401498</v>
      </c>
      <c r="AF285" s="5">
        <f>-$W285*L285</f>
        <v>-2007.0581889951336</v>
      </c>
      <c r="AG285" s="5"/>
      <c r="AH285" s="5">
        <f>SUM(AD285:AG285)</f>
        <v>6594.4793197150902</v>
      </c>
      <c r="AI285" s="42">
        <f>Y285-AA285</f>
        <v>0</v>
      </c>
      <c r="AJ285" s="42"/>
      <c r="AK285" s="42">
        <f>SUM(AH285:AJ285)</f>
        <v>6594.4793197150902</v>
      </c>
      <c r="AL285" s="6" t="s">
        <v>39</v>
      </c>
      <c r="AM285" s="36">
        <f>AK312</f>
        <v>15847.1210553332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14335.895847850374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(Interventions)'!$B$136:$AV$256, 31)</f>
        <v>8.5143357786298388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8.514335778629839E-3</v>
      </c>
      <c r="V286" s="39">
        <f>MIN(S286*T286,T286-U286)</f>
        <v>2.6703721500000001E-3</v>
      </c>
      <c r="W286" s="32">
        <f>T286-SUM(U286:V286)</f>
        <v>0.9888152920713702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5.9549324452884917</v>
      </c>
      <c r="AC286" s="32"/>
      <c r="AD286" s="5">
        <f t="shared" ref="AD286:AD288" si="326">$W286*J286</f>
        <v>14175.553039896911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-5127.5799216284695</v>
      </c>
      <c r="AH286" s="5">
        <f t="shared" ref="AH286:AH294" si="328">SUM(AD286:AG286)</f>
        <v>9047.9731182684409</v>
      </c>
      <c r="AI286" s="42">
        <f>-M286*$W285*(N286-N285)/1000</f>
        <v>0</v>
      </c>
      <c r="AJ286" s="42">
        <f>$D$6*SUM(Y286:Z286,AD286:AE286)</f>
        <v>1391.2125398628871</v>
      </c>
      <c r="AK286" s="42">
        <f t="shared" ref="AK286" si="329">SUM(AH286:AJ286)</f>
        <v>10439.185658131328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14335.895847850374</v>
      </c>
      <c r="K287" s="11">
        <f t="shared" ref="K287:K305" si="331">J287*$C$11</f>
        <v>143.35895847850375</v>
      </c>
      <c r="L287" s="24">
        <f>$C$295</f>
        <v>1576.9813135596221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(Interventions)'!$B$136:$AV$256, 31)</f>
        <v>9.3847788871526525</v>
      </c>
      <c r="S287" s="46">
        <f>VLOOKUP(I287, '[1]Lapse Rates'!$A$4:$F$24, 4)</f>
        <v>2.4152155999999998E-3</v>
      </c>
      <c r="T287" s="33">
        <f t="shared" ref="T287:T289" si="332">W286</f>
        <v>0.9888152920713702</v>
      </c>
      <c r="U287" s="33">
        <f>T287*R287/1000</f>
        <v>9.2798128763250786E-3</v>
      </c>
      <c r="V287" s="39">
        <f t="shared" ref="V287:V305" si="333">MIN(S287*T287,T287-U287)</f>
        <v>2.3882021189293294E-3</v>
      </c>
      <c r="W287" s="32">
        <f>T287-SUM(U287:V287)</f>
        <v>0.97714727707611582</v>
      </c>
      <c r="X287" s="32"/>
      <c r="Y287" s="5">
        <f t="shared" ref="Y287:Z302" si="334">AA286</f>
        <v>0</v>
      </c>
      <c r="Z287" s="5">
        <f t="shared" si="334"/>
        <v>5.9549324452884917</v>
      </c>
      <c r="AA287" s="5">
        <f>O287*W287</f>
        <v>0</v>
      </c>
      <c r="AB287" s="5">
        <f t="shared" si="325"/>
        <v>5.8846642752627218</v>
      </c>
      <c r="AC287" s="32"/>
      <c r="AD287" s="5">
        <f t="shared" si="326"/>
        <v>14008.281592173787</v>
      </c>
      <c r="AE287" s="5">
        <f t="shared" si="327"/>
        <v>-140.08281592173788</v>
      </c>
      <c r="AF287" s="5">
        <f t="shared" si="327"/>
        <v>-1540.9429965447011</v>
      </c>
      <c r="AG287" s="5">
        <f t="shared" ref="AG287:AG290" si="335">-U287*M287</f>
        <v>-5588.5724286963759</v>
      </c>
      <c r="AH287" s="5">
        <f t="shared" si="328"/>
        <v>6738.6833510109718</v>
      </c>
      <c r="AI287" s="42">
        <f>-M287*($W286*N287-$W285*N286)/1000</f>
        <v>0</v>
      </c>
      <c r="AJ287" s="42">
        <f t="shared" ref="AJ287:AJ288" si="336">$D$6*SUM(Y287:Z287,AD287:AE287)</f>
        <v>1361.0544788232089</v>
      </c>
      <c r="AK287" s="42">
        <f>SUM(AH287:AJ287)</f>
        <v>8099.737829834181</v>
      </c>
      <c r="AL287" s="48" t="s">
        <v>59</v>
      </c>
      <c r="AM287" s="54">
        <f>AK312/AD312</f>
        <v>0.10000000498974654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14335.895847850374</v>
      </c>
      <c r="K288" s="11">
        <f t="shared" si="331"/>
        <v>143.35895847850375</v>
      </c>
      <c r="L288" s="24">
        <f t="shared" ref="L288:L305" si="337">$C$295</f>
        <v>1576.9813135596221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(Interventions)'!$B$136:$AV$256, 31)</f>
        <v>10.318531046982768</v>
      </c>
      <c r="S288" s="46">
        <f>VLOOKUP(I288, '[1]Lapse Rates'!$A$4:$F$24, 4)</f>
        <v>2.3963082999999999E-3</v>
      </c>
      <c r="T288" s="33">
        <f t="shared" si="332"/>
        <v>0.97714727707611582</v>
      </c>
      <c r="U288" s="33">
        <f t="shared" ref="U288:U305" si="338">T288*R288/1000</f>
        <v>1.0082724515984574E-2</v>
      </c>
      <c r="V288" s="39">
        <f t="shared" si="333"/>
        <v>2.341546130379896E-3</v>
      </c>
      <c r="W288" s="32">
        <f t="shared" ref="W288:W305" si="339">T288-SUM(U288:V288)</f>
        <v>0.9647230064297514</v>
      </c>
      <c r="X288" s="32"/>
      <c r="Y288" s="5">
        <f t="shared" si="334"/>
        <v>0</v>
      </c>
      <c r="Z288" s="5">
        <f t="shared" si="334"/>
        <v>5.8846642752627218</v>
      </c>
      <c r="AA288" s="5">
        <f t="shared" ref="AA288:AA305" si="340">O288*W288</f>
        <v>0</v>
      </c>
      <c r="AB288" s="5">
        <f t="shared" si="325"/>
        <v>5.8098417143918271</v>
      </c>
      <c r="AC288" s="32"/>
      <c r="AD288" s="5">
        <f t="shared" si="326"/>
        <v>13830.168542202002</v>
      </c>
      <c r="AE288" s="5">
        <f t="shared" si="327"/>
        <v>-138.30168542202003</v>
      </c>
      <c r="AF288" s="5">
        <f>-$W288*L288</f>
        <v>-1521.3501539007771</v>
      </c>
      <c r="AG288" s="5">
        <f t="shared" si="335"/>
        <v>-6072.1091025368742</v>
      </c>
      <c r="AH288" s="5">
        <f t="shared" si="328"/>
        <v>6098.4076003423297</v>
      </c>
      <c r="AI288" s="42">
        <f>-M288*($W287*N288-$W286*N287)/1000</f>
        <v>0</v>
      </c>
      <c r="AJ288" s="42">
        <f t="shared" si="336"/>
        <v>1343.7494242155196</v>
      </c>
      <c r="AK288" s="42">
        <f t="shared" ref="AK288:AK295" si="341">SUM(AH288:AJ288)</f>
        <v>7442.1570245578496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14335.895847850374</v>
      </c>
      <c r="K289" s="11">
        <f t="shared" si="331"/>
        <v>143.35895847850375</v>
      </c>
      <c r="L289" s="24">
        <f t="shared" si="337"/>
        <v>1576.9813135596221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(Interventions)'!$B$136:$AV$256, 31)</f>
        <v>11.31637344371633</v>
      </c>
      <c r="S289" s="46">
        <f>VLOOKUP(I289, '[1]Lapse Rates'!$A$4:$F$24, 4)</f>
        <v>2.1941491999999999E-3</v>
      </c>
      <c r="T289" s="33">
        <f t="shared" si="332"/>
        <v>0.9647230064297514</v>
      </c>
      <c r="U289" s="33">
        <f t="shared" si="338"/>
        <v>1.0917165810503818E-2</v>
      </c>
      <c r="V289" s="39">
        <f t="shared" si="333"/>
        <v>2.1167462127794339E-3</v>
      </c>
      <c r="W289" s="32">
        <f t="shared" si="339"/>
        <v>0.95168909440646809</v>
      </c>
      <c r="X289" s="32"/>
      <c r="Y289" s="5">
        <f>AA288</f>
        <v>0</v>
      </c>
      <c r="Z289" s="5">
        <f t="shared" si="334"/>
        <v>5.8098417143918271</v>
      </c>
      <c r="AA289" s="5">
        <f t="shared" si="340"/>
        <v>0</v>
      </c>
      <c r="AB289" s="5">
        <f t="shared" si="325"/>
        <v>5.7313477163531283</v>
      </c>
      <c r="AC289" s="32"/>
      <c r="AD289" s="5">
        <f>$W289*J289</f>
        <v>13643.315736946168</v>
      </c>
      <c r="AE289" s="5">
        <f t="shared" si="327"/>
        <v>-136.4331573694617</v>
      </c>
      <c r="AF289" s="5">
        <f t="shared" si="327"/>
        <v>-1500.7959181974793</v>
      </c>
      <c r="AG289" s="5">
        <f t="shared" si="335"/>
        <v>-6574.6338488939036</v>
      </c>
      <c r="AH289" s="5">
        <f t="shared" si="328"/>
        <v>5431.4528124853241</v>
      </c>
      <c r="AI289" s="42">
        <f t="shared" ref="AI289:AI305" si="343">-M289*($W288*N289-$W287*N288)/1000</f>
        <v>0</v>
      </c>
      <c r="AJ289" s="42">
        <f>$D$6*SUM(Y289:Z289,AD289:AE289)</f>
        <v>1325.5951265286569</v>
      </c>
      <c r="AK289" s="42">
        <f t="shared" si="341"/>
        <v>6757.0479390139808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14335.895847850374</v>
      </c>
      <c r="K290" s="11">
        <f t="shared" si="331"/>
        <v>143.35895847850375</v>
      </c>
      <c r="L290" s="24">
        <f t="shared" si="337"/>
        <v>1576.9813135596221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(Interventions)'!$B$136:$AV$256, 31)</f>
        <v>12.442192652894036</v>
      </c>
      <c r="S290" s="46">
        <f>VLOOKUP(I290, '[1]Lapse Rates'!$A$4:$F$24, 4)</f>
        <v>1.9313649E-3</v>
      </c>
      <c r="T290" s="33">
        <f>W289</f>
        <v>0.95168909440646809</v>
      </c>
      <c r="U290" s="33">
        <f t="shared" si="338"/>
        <v>1.1841099058263535E-2</v>
      </c>
      <c r="V290" s="39">
        <f t="shared" si="333"/>
        <v>1.8380589126494387E-3</v>
      </c>
      <c r="W290" s="32">
        <f t="shared" si="339"/>
        <v>0.93800993643555508</v>
      </c>
      <c r="X290" s="32"/>
      <c r="Y290" s="5">
        <f t="shared" ref="Y290:Z305" si="344">AA289</f>
        <v>0</v>
      </c>
      <c r="Z290" s="5">
        <f t="shared" si="334"/>
        <v>5.7313477163531283</v>
      </c>
      <c r="AA290" s="5">
        <f t="shared" si="340"/>
        <v>0</v>
      </c>
      <c r="AB290" s="5">
        <f t="shared" si="325"/>
        <v>5.6489678600964792</v>
      </c>
      <c r="AC290" s="32"/>
      <c r="AD290" s="5">
        <f t="shared" ref="AD290:AD304" si="345">$W290*J290</f>
        <v>13447.212752988868</v>
      </c>
      <c r="AE290" s="5">
        <f t="shared" si="327"/>
        <v>-134.4721275298887</v>
      </c>
      <c r="AF290" s="5">
        <f t="shared" si="327"/>
        <v>-1479.2241416921192</v>
      </c>
      <c r="AG290" s="5">
        <f t="shared" si="335"/>
        <v>-7131.0532447589903</v>
      </c>
      <c r="AH290" s="5">
        <f t="shared" si="328"/>
        <v>4702.4632390078696</v>
      </c>
      <c r="AI290" s="42">
        <f t="shared" si="343"/>
        <v>0</v>
      </c>
      <c r="AJ290" s="42">
        <f t="shared" ref="AJ290:AJ305" si="346">$D$6*SUM(Y290:Z290,AD290:AE290)</f>
        <v>1306.5421005685002</v>
      </c>
      <c r="AK290" s="42">
        <f t="shared" si="341"/>
        <v>6009.0053395763698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14335.895847850374</v>
      </c>
      <c r="K291" s="11">
        <f t="shared" si="331"/>
        <v>143.35895847850375</v>
      </c>
      <c r="L291" s="24">
        <f t="shared" si="337"/>
        <v>1576.9813135596221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(Interventions)'!$B$136:$AV$256, 31)</f>
        <v>13.86039782447766</v>
      </c>
      <c r="S291" s="46">
        <f>VLOOKUP(I291, '[1]Lapse Rates'!$A$4:$F$24, 4)</f>
        <v>1.9726812000000001E-3</v>
      </c>
      <c r="T291" s="33">
        <f t="shared" ref="T291:T305" si="347">W290</f>
        <v>0.93800993643555508</v>
      </c>
      <c r="U291" s="33">
        <f t="shared" si="338"/>
        <v>1.3001190882309796E-2</v>
      </c>
      <c r="V291" s="39">
        <f t="shared" si="333"/>
        <v>1.8503945670196146E-3</v>
      </c>
      <c r="W291" s="32">
        <f t="shared" si="339"/>
        <v>0.92315835098622567</v>
      </c>
      <c r="X291" s="32"/>
      <c r="Y291" s="5">
        <f t="shared" si="344"/>
        <v>0</v>
      </c>
      <c r="Z291" s="5">
        <f t="shared" si="334"/>
        <v>5.6489678600964792</v>
      </c>
      <c r="AA291" s="5">
        <f t="shared" si="340"/>
        <v>0</v>
      </c>
      <c r="AB291" s="5">
        <f t="shared" si="325"/>
        <v>5.5595273055608372</v>
      </c>
      <c r="AC291" s="32"/>
      <c r="AD291" s="5">
        <f t="shared" si="345"/>
        <v>13234.30197081183</v>
      </c>
      <c r="AE291" s="5">
        <f t="shared" si="327"/>
        <v>-132.34301970811831</v>
      </c>
      <c r="AF291" s="5">
        <f t="shared" si="327"/>
        <v>-1455.8034689617928</v>
      </c>
      <c r="AG291" s="5">
        <f>-U291*M291</f>
        <v>-7829.6941838625462</v>
      </c>
      <c r="AH291" s="5">
        <f t="shared" si="328"/>
        <v>3816.4612982793733</v>
      </c>
      <c r="AI291" s="42">
        <f t="shared" si="343"/>
        <v>0</v>
      </c>
      <c r="AJ291" s="42">
        <f t="shared" si="346"/>
        <v>1285.8563368503496</v>
      </c>
      <c r="AK291" s="42">
        <f t="shared" si="341"/>
        <v>5102.3176351297225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14335.895847850374</v>
      </c>
      <c r="K292" s="11">
        <f t="shared" si="331"/>
        <v>143.35895847850375</v>
      </c>
      <c r="L292" s="24">
        <f t="shared" si="337"/>
        <v>1576.9813135596221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(Interventions)'!$B$136:$AV$256, 31)</f>
        <v>15.336063122291524</v>
      </c>
      <c r="S292" s="46">
        <f>VLOOKUP(I292, '[1]Lapse Rates'!$A$4:$F$24, 4)</f>
        <v>1.7228968999999999E-3</v>
      </c>
      <c r="T292" s="33">
        <f t="shared" si="347"/>
        <v>0.92315835098622567</v>
      </c>
      <c r="U292" s="33">
        <f t="shared" si="338"/>
        <v>1.4157614742595311E-2</v>
      </c>
      <c r="V292" s="39">
        <f t="shared" si="333"/>
        <v>1.59050666112328E-3</v>
      </c>
      <c r="W292" s="32">
        <f t="shared" si="339"/>
        <v>0.90741022958250706</v>
      </c>
      <c r="X292" s="32"/>
      <c r="Y292" s="5">
        <f t="shared" si="344"/>
        <v>0</v>
      </c>
      <c r="Z292" s="5">
        <f t="shared" si="334"/>
        <v>5.5595273055608372</v>
      </c>
      <c r="AA292" s="5">
        <f t="shared" si="340"/>
        <v>0</v>
      </c>
      <c r="AB292" s="5">
        <f t="shared" si="325"/>
        <v>5.4646875515124362</v>
      </c>
      <c r="AC292" s="32"/>
      <c r="AD292" s="5">
        <f t="shared" si="345"/>
        <v>13008.538542568816</v>
      </c>
      <c r="AE292" s="5">
        <f t="shared" si="327"/>
        <v>-130.08538542568817</v>
      </c>
      <c r="AF292" s="5">
        <f t="shared" si="327"/>
        <v>-1430.9689757844603</v>
      </c>
      <c r="AG292" s="5">
        <f t="shared" ref="AG292:AG305" si="348">-U292*M292</f>
        <v>-8526.1261688184313</v>
      </c>
      <c r="AH292" s="5">
        <f t="shared" si="328"/>
        <v>2921.3580125402368</v>
      </c>
      <c r="AI292" s="42">
        <f t="shared" si="343"/>
        <v>0</v>
      </c>
      <c r="AJ292" s="42">
        <f t="shared" si="346"/>
        <v>1263.9216443444166</v>
      </c>
      <c r="AK292" s="42">
        <f t="shared" si="341"/>
        <v>4185.2796568846534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14335.895847850374</v>
      </c>
      <c r="K293" s="11">
        <f t="shared" si="331"/>
        <v>143.35895847850375</v>
      </c>
      <c r="L293" s="24">
        <f t="shared" si="337"/>
        <v>1576.9813135596221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(Interventions)'!$B$136:$AV$256, 31)</f>
        <v>17.041080166221615</v>
      </c>
      <c r="S293" s="46">
        <f>VLOOKUP(I293, '[1]Lapse Rates'!$A$4:$F$24, 4)</f>
        <v>1.5750323E-3</v>
      </c>
      <c r="T293" s="33">
        <f t="shared" si="347"/>
        <v>0.90741022958250706</v>
      </c>
      <c r="U293" s="33">
        <f t="shared" si="338"/>
        <v>1.5463250465965063E-2</v>
      </c>
      <c r="V293" s="39">
        <f t="shared" si="333"/>
        <v>1.4292004209428642E-3</v>
      </c>
      <c r="W293" s="32">
        <f t="shared" si="339"/>
        <v>0.89051777869559912</v>
      </c>
      <c r="X293" s="32"/>
      <c r="Y293" s="5">
        <f t="shared" si="344"/>
        <v>0</v>
      </c>
      <c r="Z293" s="5">
        <f t="shared" si="334"/>
        <v>5.4646875515124362</v>
      </c>
      <c r="AA293" s="5">
        <f t="shared" si="340"/>
        <v>0</v>
      </c>
      <c r="AB293" s="5">
        <f t="shared" si="325"/>
        <v>5.3629563134607192</v>
      </c>
      <c r="AC293" s="32"/>
      <c r="AD293" s="5">
        <f t="shared" si="345"/>
        <v>12766.370126039177</v>
      </c>
      <c r="AE293" s="5">
        <f t="shared" si="327"/>
        <v>-127.66370126039179</v>
      </c>
      <c r="AF293" s="5">
        <f t="shared" si="327"/>
        <v>-1404.3298963955826</v>
      </c>
      <c r="AG293" s="5">
        <f t="shared" si="348"/>
        <v>-9312.4178648676734</v>
      </c>
      <c r="AH293" s="5">
        <f t="shared" si="328"/>
        <v>1921.9586635155301</v>
      </c>
      <c r="AI293" s="42">
        <f t="shared" si="343"/>
        <v>0</v>
      </c>
      <c r="AJ293" s="42">
        <f t="shared" si="346"/>
        <v>1240.3931861196022</v>
      </c>
      <c r="AK293" s="42">
        <f t="shared" si="341"/>
        <v>3162.3518496351326</v>
      </c>
    </row>
    <row r="294" spans="1:37" ht="15" x14ac:dyDescent="0.2">
      <c r="A294" s="12"/>
      <c r="B294" s="13">
        <v>1</v>
      </c>
      <c r="C294" s="10">
        <f>$H$284*0.14+$B$297</f>
        <v>2007.0581889951336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14335.895847850374</v>
      </c>
      <c r="K294" s="11">
        <f t="shared" si="331"/>
        <v>143.35895847850375</v>
      </c>
      <c r="L294" s="24">
        <f t="shared" si="337"/>
        <v>1576.9813135596221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(Interventions)'!$B$136:$AV$256, 31)</f>
        <v>19.01220684108392</v>
      </c>
      <c r="S294" s="46">
        <f>VLOOKUP(I294, '[1]Lapse Rates'!$A$4:$F$24, 4)</f>
        <v>1.4424080000000001E-3</v>
      </c>
      <c r="T294" s="33">
        <f t="shared" si="347"/>
        <v>0.89051777869559912</v>
      </c>
      <c r="U294" s="33">
        <f t="shared" si="338"/>
        <v>1.6930708204223325E-2</v>
      </c>
      <c r="V294" s="39">
        <f t="shared" si="333"/>
        <v>1.2844899681327619E-3</v>
      </c>
      <c r="W294" s="32">
        <f t="shared" si="339"/>
        <v>0.87230258052324305</v>
      </c>
      <c r="X294" s="32"/>
      <c r="Y294" s="5">
        <f t="shared" si="344"/>
        <v>0</v>
      </c>
      <c r="Z294" s="5">
        <f t="shared" si="334"/>
        <v>5.3629563134607192</v>
      </c>
      <c r="AA294" s="5">
        <f t="shared" si="340"/>
        <v>0</v>
      </c>
      <c r="AB294" s="5">
        <f t="shared" si="325"/>
        <v>5.2532591076593214</v>
      </c>
      <c r="AC294" s="32"/>
      <c r="AD294" s="5">
        <f t="shared" si="345"/>
        <v>12505.238942192327</v>
      </c>
      <c r="AE294" s="5">
        <f t="shared" si="327"/>
        <v>-125.05238942192328</v>
      </c>
      <c r="AF294" s="5">
        <f t="shared" si="327"/>
        <v>-1375.6048692549919</v>
      </c>
      <c r="AG294" s="5">
        <f t="shared" si="348"/>
        <v>-10196.163471121208</v>
      </c>
      <c r="AH294" s="5">
        <f t="shared" si="328"/>
        <v>808.41821239420278</v>
      </c>
      <c r="AI294" s="42">
        <f t="shared" si="343"/>
        <v>0</v>
      </c>
      <c r="AJ294" s="42">
        <f t="shared" si="346"/>
        <v>1215.0224068411271</v>
      </c>
      <c r="AK294" s="42">
        <f t="shared" si="341"/>
        <v>2023.4406192353299</v>
      </c>
    </row>
    <row r="295" spans="1:37" ht="15" x14ac:dyDescent="0.2">
      <c r="A295" s="12"/>
      <c r="B295" s="70" t="s">
        <v>49</v>
      </c>
      <c r="C295" s="10">
        <f>$H$284*0.11+$B$297</f>
        <v>1576.9813135596221</v>
      </c>
      <c r="D295" s="1"/>
      <c r="E295" s="1"/>
      <c r="F295" s="1"/>
      <c r="I295" s="2">
        <f t="shared" si="330"/>
        <v>10</v>
      </c>
      <c r="J295" s="11">
        <f t="shared" si="320"/>
        <v>14335.895847850374</v>
      </c>
      <c r="K295" s="11">
        <f t="shared" si="331"/>
        <v>143.35895847850375</v>
      </c>
      <c r="L295" s="24">
        <f t="shared" si="337"/>
        <v>1576.9813135596221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(Interventions)'!$B$136:$AV$256, 31)</f>
        <v>21.363033268344648</v>
      </c>
      <c r="S295" s="46">
        <f>VLOOKUP(I295, '[1]Lapse Rates'!$A$4:$F$24, 4)</f>
        <v>1.4007732E-3</v>
      </c>
      <c r="T295" s="33">
        <f t="shared" si="347"/>
        <v>0.87230258052324305</v>
      </c>
      <c r="U295" s="33">
        <f t="shared" si="338"/>
        <v>1.8635029047780929E-2</v>
      </c>
      <c r="V295" s="39">
        <f t="shared" si="333"/>
        <v>1.2218980770878009E-3</v>
      </c>
      <c r="W295" s="32">
        <f t="shared" si="339"/>
        <v>0.8524456533983743</v>
      </c>
      <c r="X295" s="32"/>
      <c r="Y295" s="5">
        <f t="shared" si="344"/>
        <v>0</v>
      </c>
      <c r="Z295" s="5">
        <f t="shared" si="334"/>
        <v>5.2532591076593214</v>
      </c>
      <c r="AA295" s="5">
        <f t="shared" si="340"/>
        <v>0</v>
      </c>
      <c r="AB295" s="5">
        <f t="shared" si="325"/>
        <v>5.1336749340044951</v>
      </c>
      <c r="AC295" s="32"/>
      <c r="AD295" s="5">
        <f t="shared" si="345"/>
        <v>12220.572103071852</v>
      </c>
      <c r="AE295" s="5">
        <f t="shared" si="327"/>
        <v>-122.20572103071854</v>
      </c>
      <c r="AF295" s="5">
        <f t="shared" si="327"/>
        <v>-1344.2908662343586</v>
      </c>
      <c r="AG295" s="5">
        <f t="shared" si="348"/>
        <v>-11222.554908416061</v>
      </c>
      <c r="AH295" s="5">
        <f>SUM(AD295:AG295)</f>
        <v>-468.47939260928615</v>
      </c>
      <c r="AI295" s="42">
        <f t="shared" si="343"/>
        <v>0</v>
      </c>
      <c r="AJ295" s="42">
        <f t="shared" si="346"/>
        <v>1187.3650867966967</v>
      </c>
      <c r="AK295" s="42">
        <f t="shared" si="341"/>
        <v>718.88569418741054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14335.895847850374</v>
      </c>
      <c r="K296" s="11">
        <f t="shared" si="331"/>
        <v>143.35895847850375</v>
      </c>
      <c r="L296" s="24">
        <f t="shared" si="337"/>
        <v>1576.9813135596221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(Interventions)'!$B$136:$AV$256, 31)</f>
        <v>24.08115631177056</v>
      </c>
      <c r="S296" s="46">
        <f>VLOOKUP(I296, '[1]Lapse Rates'!$A$4:$F$24, 4)</f>
        <v>1.2298243999999999E-3</v>
      </c>
      <c r="T296" s="33">
        <f t="shared" si="347"/>
        <v>0.8524456533983743</v>
      </c>
      <c r="U296" s="33">
        <f t="shared" si="338"/>
        <v>2.0527877026775641E-2</v>
      </c>
      <c r="V296" s="39">
        <f t="shared" si="333"/>
        <v>1.0483584642232637E-3</v>
      </c>
      <c r="W296" s="32">
        <f t="shared" si="339"/>
        <v>0.83086941790737545</v>
      </c>
      <c r="X296" s="31"/>
      <c r="Y296" s="5">
        <f t="shared" si="344"/>
        <v>0</v>
      </c>
      <c r="Z296" s="5">
        <f t="shared" si="334"/>
        <v>5.1336749340044951</v>
      </c>
      <c r="AA296" s="5">
        <f t="shared" si="340"/>
        <v>0</v>
      </c>
      <c r="AB296" s="5">
        <f t="shared" si="325"/>
        <v>5.0037365867694081</v>
      </c>
      <c r="AC296" s="32"/>
      <c r="AD296" s="5">
        <f t="shared" si="345"/>
        <v>11911.257438284201</v>
      </c>
      <c r="AE296" s="5">
        <f t="shared" si="327"/>
        <v>-119.11257438284201</v>
      </c>
      <c r="AF296" s="5">
        <f t="shared" si="327"/>
        <v>-1310.2655460480914</v>
      </c>
      <c r="AG296" s="5">
        <f t="shared" si="348"/>
        <v>-12362.482853958067</v>
      </c>
      <c r="AH296" s="5">
        <f t="shared" ref="AH296:AH305" si="349">SUM(AD296:AG296)</f>
        <v>-1880.603536104798</v>
      </c>
      <c r="AI296" s="42">
        <f t="shared" si="343"/>
        <v>0</v>
      </c>
      <c r="AJ296" s="42">
        <f t="shared" si="346"/>
        <v>1157.3130246597493</v>
      </c>
      <c r="AK296" s="42">
        <f t="shared" ref="AK296:AK305" si="350">SUM(AH296:AJ296)</f>
        <v>-723.29051144504865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14335.895847850374</v>
      </c>
      <c r="K297" s="11">
        <f t="shared" si="331"/>
        <v>143.35895847850375</v>
      </c>
      <c r="L297" s="24">
        <f t="shared" si="337"/>
        <v>1576.9813135596221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(Interventions)'!$B$136:$AV$256, 31)</f>
        <v>27.211938695581942</v>
      </c>
      <c r="S297" s="46">
        <f>VLOOKUP(I297, '[1]Lapse Rates'!$A$4:$F$24, 4)</f>
        <v>1.0984558E-3</v>
      </c>
      <c r="T297" s="33">
        <f t="shared" si="347"/>
        <v>0.83086941790737545</v>
      </c>
      <c r="U297" s="33">
        <f t="shared" si="338"/>
        <v>2.2609567664129353E-2</v>
      </c>
      <c r="V297" s="39">
        <f t="shared" si="333"/>
        <v>9.1267333114298035E-4</v>
      </c>
      <c r="W297" s="32">
        <f t="shared" si="339"/>
        <v>0.80734717691210311</v>
      </c>
      <c r="X297" s="31"/>
      <c r="Y297" s="5">
        <f t="shared" si="344"/>
        <v>0</v>
      </c>
      <c r="Z297" s="5">
        <f t="shared" si="334"/>
        <v>5.0037365867694081</v>
      </c>
      <c r="AA297" s="5">
        <f t="shared" si="340"/>
        <v>0</v>
      </c>
      <c r="AB297" s="5">
        <f t="shared" si="325"/>
        <v>4.8620788300459896</v>
      </c>
      <c r="AC297" s="32"/>
      <c r="AD297" s="5">
        <f t="shared" si="345"/>
        <v>11574.04504126794</v>
      </c>
      <c r="AE297" s="5">
        <f t="shared" si="327"/>
        <v>-115.74045041267941</v>
      </c>
      <c r="AF297" s="5">
        <f t="shared" si="327"/>
        <v>-1273.1714115455011</v>
      </c>
      <c r="AG297" s="5">
        <f t="shared" si="348"/>
        <v>-13616.137324800957</v>
      </c>
      <c r="AH297" s="5">
        <f t="shared" si="349"/>
        <v>-3431.0041454911971</v>
      </c>
      <c r="AI297" s="42">
        <f t="shared" si="343"/>
        <v>0</v>
      </c>
      <c r="AJ297" s="42">
        <f t="shared" si="346"/>
        <v>1124.5505469220634</v>
      </c>
      <c r="AK297" s="42">
        <f t="shared" si="350"/>
        <v>-2306.4535985691336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14335.895847850374</v>
      </c>
      <c r="K298" s="11">
        <f t="shared" si="331"/>
        <v>143.35895847850375</v>
      </c>
      <c r="L298" s="24">
        <f t="shared" si="337"/>
        <v>1576.9813135596221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(Interventions)'!$B$136:$AV$256, 31)</f>
        <v>30.838509089590769</v>
      </c>
      <c r="S298" s="46">
        <f>VLOOKUP(I298, '[1]Lapse Rates'!$A$4:$F$24, 4)</f>
        <v>9.9047419999999994E-4</v>
      </c>
      <c r="T298" s="33">
        <f t="shared" si="347"/>
        <v>0.80734717691210311</v>
      </c>
      <c r="U298" s="33">
        <f t="shared" si="338"/>
        <v>2.4897383253659339E-2</v>
      </c>
      <c r="V298" s="39">
        <f t="shared" si="333"/>
        <v>7.996565491742737E-4</v>
      </c>
      <c r="W298" s="32">
        <f t="shared" si="339"/>
        <v>0.78165013710926945</v>
      </c>
      <c r="X298" s="31"/>
      <c r="Y298" s="5">
        <f t="shared" si="344"/>
        <v>0</v>
      </c>
      <c r="Z298" s="5">
        <f t="shared" si="334"/>
        <v>4.8620788300459896</v>
      </c>
      <c r="AA298" s="5">
        <f t="shared" si="340"/>
        <v>0</v>
      </c>
      <c r="AB298" s="5">
        <f t="shared" si="325"/>
        <v>4.7073238042117822</v>
      </c>
      <c r="AC298" s="32"/>
      <c r="AD298" s="5">
        <f t="shared" si="345"/>
        <v>11205.65495505645</v>
      </c>
      <c r="AE298" s="5">
        <f t="shared" si="327"/>
        <v>-112.05654955056453</v>
      </c>
      <c r="AF298" s="5">
        <f t="shared" si="327"/>
        <v>-1232.6476599626344</v>
      </c>
      <c r="AG298" s="5">
        <f t="shared" si="348"/>
        <v>-14993.92621946801</v>
      </c>
      <c r="AH298" s="5">
        <f t="shared" si="349"/>
        <v>-5132.9754739247601</v>
      </c>
      <c r="AI298" s="42">
        <f t="shared" si="343"/>
        <v>0</v>
      </c>
      <c r="AJ298" s="42">
        <f t="shared" si="346"/>
        <v>1088.7589735133549</v>
      </c>
      <c r="AK298" s="42">
        <f t="shared" si="350"/>
        <v>-4044.2165004114049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14335.895847850374</v>
      </c>
      <c r="K299" s="11">
        <f t="shared" si="331"/>
        <v>143.35895847850375</v>
      </c>
      <c r="L299" s="24">
        <f t="shared" si="337"/>
        <v>1576.9813135596221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(Interventions)'!$B$136:$AV$256, 31)</f>
        <v>34.908763596529404</v>
      </c>
      <c r="S299" s="46">
        <f>VLOOKUP(I299, '[1]Lapse Rates'!$A$4:$F$24, 4)</f>
        <v>9.2791330000000004E-4</v>
      </c>
      <c r="T299" s="33">
        <f t="shared" si="347"/>
        <v>0.78165013710926945</v>
      </c>
      <c r="U299" s="33">
        <f t="shared" si="338"/>
        <v>2.7286439851542284E-2</v>
      </c>
      <c r="V299" s="39">
        <f t="shared" si="333"/>
        <v>7.2530355817051475E-4</v>
      </c>
      <c r="W299" s="32">
        <f t="shared" si="339"/>
        <v>0.75363839369955665</v>
      </c>
      <c r="X299" s="31"/>
      <c r="Y299" s="5">
        <f t="shared" si="344"/>
        <v>0</v>
      </c>
      <c r="Z299" s="5">
        <f t="shared" si="334"/>
        <v>4.7073238042117822</v>
      </c>
      <c r="AA299" s="5">
        <f t="shared" si="340"/>
        <v>0</v>
      </c>
      <c r="AB299" s="5">
        <f t="shared" si="325"/>
        <v>4.5386289619929032</v>
      </c>
      <c r="AC299" s="32"/>
      <c r="AD299" s="5">
        <f t="shared" si="345"/>
        <v>10804.0815190181</v>
      </c>
      <c r="AE299" s="5">
        <f t="shared" si="327"/>
        <v>-108.04081519018101</v>
      </c>
      <c r="AF299" s="5">
        <f t="shared" si="327"/>
        <v>-1188.4736640452904</v>
      </c>
      <c r="AG299" s="5">
        <f t="shared" si="348"/>
        <v>-16432.685385354456</v>
      </c>
      <c r="AH299" s="5">
        <f t="shared" si="349"/>
        <v>-6925.1183455718274</v>
      </c>
      <c r="AI299" s="42">
        <f t="shared" si="343"/>
        <v>0</v>
      </c>
      <c r="AJ299" s="42">
        <f t="shared" si="346"/>
        <v>1049.7433815107122</v>
      </c>
      <c r="AK299" s="42">
        <f t="shared" si="350"/>
        <v>-5875.374964061115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14335.895847850374</v>
      </c>
      <c r="K300" s="11">
        <f t="shared" si="331"/>
        <v>143.35895847850375</v>
      </c>
      <c r="L300" s="24">
        <f t="shared" si="337"/>
        <v>1576.9813135596221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(Interventions)'!$B$136:$AV$256, 31)</f>
        <v>39.455514412309434</v>
      </c>
      <c r="S300" s="46">
        <f>VLOOKUP(I300, '[1]Lapse Rates'!$A$4:$F$24, 4)</f>
        <v>7.1178370000000003E-4</v>
      </c>
      <c r="T300" s="33">
        <f t="shared" si="347"/>
        <v>0.75363839369955665</v>
      </c>
      <c r="U300" s="33">
        <f t="shared" si="338"/>
        <v>2.973519050428259E-2</v>
      </c>
      <c r="V300" s="39">
        <f t="shared" si="333"/>
        <v>5.3642752432952719E-4</v>
      </c>
      <c r="W300" s="32">
        <f t="shared" si="339"/>
        <v>0.72336677567094454</v>
      </c>
      <c r="X300" s="31"/>
      <c r="Y300" s="5">
        <f t="shared" si="344"/>
        <v>0</v>
      </c>
      <c r="Z300" s="5">
        <f t="shared" si="334"/>
        <v>4.5386289619929032</v>
      </c>
      <c r="AA300" s="5">
        <f t="shared" si="340"/>
        <v>0</v>
      </c>
      <c r="AB300" s="5">
        <f t="shared" si="325"/>
        <v>4.3563244994553729</v>
      </c>
      <c r="AC300" s="32"/>
      <c r="AD300" s="5">
        <f t="shared" si="345"/>
        <v>10370.110755814007</v>
      </c>
      <c r="AE300" s="5">
        <f t="shared" si="327"/>
        <v>-103.70110755814008</v>
      </c>
      <c r="AF300" s="5">
        <f t="shared" si="327"/>
        <v>-1140.7358880829547</v>
      </c>
      <c r="AG300" s="5">
        <f t="shared" si="348"/>
        <v>-17907.394042203599</v>
      </c>
      <c r="AH300" s="5">
        <f t="shared" si="349"/>
        <v>-8781.7202820306866</v>
      </c>
      <c r="AI300" s="42">
        <f t="shared" si="343"/>
        <v>0</v>
      </c>
      <c r="AJ300" s="42">
        <f t="shared" si="346"/>
        <v>1007.5800259950721</v>
      </c>
      <c r="AK300" s="42">
        <f t="shared" si="350"/>
        <v>-7774.1402560356146</v>
      </c>
    </row>
    <row r="301" spans="1:37" ht="15" x14ac:dyDescent="0.2">
      <c r="I301" s="2">
        <f t="shared" si="330"/>
        <v>16</v>
      </c>
      <c r="J301" s="11">
        <f t="shared" si="320"/>
        <v>14335.895847850374</v>
      </c>
      <c r="K301" s="11">
        <f t="shared" si="331"/>
        <v>143.35895847850375</v>
      </c>
      <c r="L301" s="24">
        <f t="shared" si="337"/>
        <v>1576.9813135596221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(Interventions)'!$B$136:$AV$256, 31)</f>
        <v>44.439614039504896</v>
      </c>
      <c r="S301" s="46">
        <f>VLOOKUP(I301, '[1]Lapse Rates'!$A$4:$F$24, 4)</f>
        <v>6.4944269999999999E-4</v>
      </c>
      <c r="T301" s="33">
        <f t="shared" si="347"/>
        <v>0.72336677567094454</v>
      </c>
      <c r="U301" s="33">
        <f t="shared" si="338"/>
        <v>3.2146140319817898E-2</v>
      </c>
      <c r="V301" s="39">
        <f t="shared" si="333"/>
        <v>4.6978527188203253E-4</v>
      </c>
      <c r="W301" s="32">
        <f t="shared" si="339"/>
        <v>0.69075085007924464</v>
      </c>
      <c r="X301" s="31"/>
      <c r="Y301" s="5">
        <f t="shared" si="344"/>
        <v>0</v>
      </c>
      <c r="Z301" s="5">
        <f t="shared" si="334"/>
        <v>4.3563244994553729</v>
      </c>
      <c r="AA301" s="5">
        <f t="shared" si="340"/>
        <v>0</v>
      </c>
      <c r="AB301" s="5">
        <f t="shared" si="325"/>
        <v>4.1599019369237338</v>
      </c>
      <c r="AC301" s="32"/>
      <c r="AD301" s="5">
        <f t="shared" si="345"/>
        <v>9902.5322435501585</v>
      </c>
      <c r="AE301" s="5">
        <f t="shared" si="327"/>
        <v>-99.025322435501607</v>
      </c>
      <c r="AF301" s="5">
        <f t="shared" si="327"/>
        <v>-1089.3011829003929</v>
      </c>
      <c r="AG301" s="5">
        <f t="shared" si="348"/>
        <v>-19359.337938663612</v>
      </c>
      <c r="AH301" s="5">
        <f t="shared" si="349"/>
        <v>-10645.132200449349</v>
      </c>
      <c r="AI301" s="42">
        <f t="shared" si="343"/>
        <v>0</v>
      </c>
      <c r="AJ301" s="42">
        <f t="shared" si="346"/>
        <v>962.15138439474435</v>
      </c>
      <c r="AK301" s="42">
        <f t="shared" si="350"/>
        <v>-9682.9808160546036</v>
      </c>
    </row>
    <row r="302" spans="1:37" ht="15" x14ac:dyDescent="0.2">
      <c r="I302" s="2">
        <f t="shared" si="330"/>
        <v>17</v>
      </c>
      <c r="J302" s="11">
        <f t="shared" si="320"/>
        <v>14335.895847850374</v>
      </c>
      <c r="K302" s="11">
        <f t="shared" si="331"/>
        <v>143.35895847850375</v>
      </c>
      <c r="L302" s="24">
        <f t="shared" si="337"/>
        <v>1576.9813135596221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(Interventions)'!$B$136:$AV$256, 31)</f>
        <v>49.940325563009196</v>
      </c>
      <c r="S302" s="46">
        <f>VLOOKUP(I302, '[1]Lapse Rates'!$A$4:$F$24, 4)</f>
        <v>5.2983399999999997E-4</v>
      </c>
      <c r="T302" s="33">
        <f t="shared" si="347"/>
        <v>0.69075085007924464</v>
      </c>
      <c r="U302" s="33">
        <f t="shared" si="338"/>
        <v>3.4496322335882838E-2</v>
      </c>
      <c r="V302" s="39">
        <f t="shared" si="333"/>
        <v>3.6598328590088647E-4</v>
      </c>
      <c r="W302" s="32">
        <f t="shared" si="339"/>
        <v>0.65588854445746092</v>
      </c>
      <c r="X302" s="31"/>
      <c r="Y302" s="5">
        <f t="shared" si="344"/>
        <v>0</v>
      </c>
      <c r="Z302" s="5">
        <f t="shared" si="334"/>
        <v>4.1599019369237338</v>
      </c>
      <c r="AA302" s="5">
        <f t="shared" si="340"/>
        <v>0</v>
      </c>
      <c r="AB302" s="5">
        <f t="shared" si="325"/>
        <v>3.9499510224007222</v>
      </c>
      <c r="AC302" s="32"/>
      <c r="AD302" s="5">
        <f t="shared" si="345"/>
        <v>9402.7498611403389</v>
      </c>
      <c r="AE302" s="5">
        <f t="shared" si="327"/>
        <v>-94.027498611403402</v>
      </c>
      <c r="AF302" s="5">
        <f t="shared" si="327"/>
        <v>-1034.3239783872352</v>
      </c>
      <c r="AG302" s="5">
        <f t="shared" si="348"/>
        <v>-20774.685704016385</v>
      </c>
      <c r="AH302" s="5">
        <f t="shared" si="349"/>
        <v>-12500.287319874686</v>
      </c>
      <c r="AI302" s="42">
        <f t="shared" si="343"/>
        <v>0</v>
      </c>
      <c r="AJ302" s="42">
        <f t="shared" si="346"/>
        <v>913.59375014410091</v>
      </c>
      <c r="AK302" s="42">
        <f t="shared" si="350"/>
        <v>-11586.693569730585</v>
      </c>
    </row>
    <row r="303" spans="1:37" ht="15" x14ac:dyDescent="0.2">
      <c r="I303" s="2">
        <f t="shared" si="330"/>
        <v>18</v>
      </c>
      <c r="J303" s="11">
        <f t="shared" si="320"/>
        <v>14335.895847850374</v>
      </c>
      <c r="K303" s="11">
        <f t="shared" si="331"/>
        <v>143.35895847850375</v>
      </c>
      <c r="L303" s="24">
        <f t="shared" si="337"/>
        <v>1576.9813135596221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(Interventions)'!$B$136:$AV$256, 31)</f>
        <v>56.149218104433871</v>
      </c>
      <c r="S303" s="46">
        <f>VLOOKUP(I303, '[1]Lapse Rates'!$A$4:$F$24, 4)</f>
        <v>4.565131E-4</v>
      </c>
      <c r="T303" s="33">
        <f t="shared" si="347"/>
        <v>0.65588854445746092</v>
      </c>
      <c r="U303" s="33">
        <f t="shared" si="338"/>
        <v>3.6827628934941646E-2</v>
      </c>
      <c r="V303" s="39">
        <f t="shared" si="333"/>
        <v>2.9942171268476333E-4</v>
      </c>
      <c r="W303" s="32">
        <f t="shared" si="339"/>
        <v>0.61876149380983447</v>
      </c>
      <c r="X303" s="31"/>
      <c r="Y303" s="5">
        <f t="shared" si="344"/>
        <v>0</v>
      </c>
      <c r="Z303" s="5">
        <f t="shared" si="344"/>
        <v>3.9499510224007222</v>
      </c>
      <c r="AA303" s="5">
        <f t="shared" si="340"/>
        <v>0</v>
      </c>
      <c r="AB303" s="5">
        <f t="shared" si="325"/>
        <v>3.726361156556028</v>
      </c>
      <c r="AC303" s="32"/>
      <c r="AD303" s="5">
        <f t="shared" si="345"/>
        <v>8870.5003299181008</v>
      </c>
      <c r="AE303" s="5">
        <f t="shared" si="327"/>
        <v>-88.705003299181016</v>
      </c>
      <c r="AF303" s="5">
        <f t="shared" si="327"/>
        <v>-975.77531328834675</v>
      </c>
      <c r="AG303" s="5">
        <f t="shared" si="348"/>
        <v>-22178.666145860974</v>
      </c>
      <c r="AH303" s="5">
        <f t="shared" si="349"/>
        <v>-14372.646132530401</v>
      </c>
      <c r="AI303" s="42">
        <f t="shared" si="343"/>
        <v>0</v>
      </c>
      <c r="AJ303" s="42">
        <f t="shared" si="346"/>
        <v>861.88161173661365</v>
      </c>
      <c r="AK303" s="42">
        <f t="shared" si="350"/>
        <v>-13510.764520793788</v>
      </c>
    </row>
    <row r="304" spans="1:37" ht="15" x14ac:dyDescent="0.2">
      <c r="I304" s="2">
        <f t="shared" si="330"/>
        <v>19</v>
      </c>
      <c r="J304" s="11">
        <f t="shared" si="320"/>
        <v>14335.895847850374</v>
      </c>
      <c r="K304" s="11">
        <f t="shared" si="331"/>
        <v>143.35895847850375</v>
      </c>
      <c r="L304" s="24">
        <f t="shared" si="337"/>
        <v>1576.9813135596221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(Interventions)'!$B$136:$AV$256, 31)</f>
        <v>63.149079684529404</v>
      </c>
      <c r="S304" s="46">
        <f>VLOOKUP(I304, '[1]Lapse Rates'!$A$4:$F$24, 4)</f>
        <v>3.5534066900000001E-2</v>
      </c>
      <c r="T304" s="33">
        <f t="shared" si="347"/>
        <v>0.61876149380983447</v>
      </c>
      <c r="U304" s="33">
        <f t="shared" si="338"/>
        <v>3.9074218878315685E-2</v>
      </c>
      <c r="V304" s="39">
        <f t="shared" si="333"/>
        <v>2.1987112316182594E-2</v>
      </c>
      <c r="W304" s="32">
        <f t="shared" si="339"/>
        <v>0.55770016261533617</v>
      </c>
      <c r="X304" s="31"/>
      <c r="Y304" s="5">
        <f t="shared" si="344"/>
        <v>0</v>
      </c>
      <c r="Z304" s="5">
        <f t="shared" si="344"/>
        <v>3.726361156556028</v>
      </c>
      <c r="AA304" s="5">
        <f t="shared" si="340"/>
        <v>0</v>
      </c>
      <c r="AB304" s="5">
        <f t="shared" si="325"/>
        <v>3.3586321123167129</v>
      </c>
      <c r="AC304" s="32"/>
      <c r="AD304" s="5">
        <f t="shared" si="345"/>
        <v>7995.131445582676</v>
      </c>
      <c r="AE304" s="5">
        <f t="shared" si="327"/>
        <v>-79.951314455826761</v>
      </c>
      <c r="AF304" s="5">
        <f t="shared" si="327"/>
        <v>-879.48273501354765</v>
      </c>
      <c r="AG304" s="5">
        <f t="shared" si="348"/>
        <v>-23531.627760869178</v>
      </c>
      <c r="AH304" s="5">
        <f t="shared" si="349"/>
        <v>-16495.930364755877</v>
      </c>
      <c r="AI304" s="42">
        <f t="shared" si="343"/>
        <v>0</v>
      </c>
      <c r="AJ304" s="42">
        <f t="shared" si="346"/>
        <v>776.84472689300208</v>
      </c>
      <c r="AK304" s="42">
        <f t="shared" si="350"/>
        <v>-15719.085637862876</v>
      </c>
    </row>
    <row r="305" spans="1:39" ht="15" x14ac:dyDescent="0.2">
      <c r="I305" s="2">
        <f t="shared" si="330"/>
        <v>20</v>
      </c>
      <c r="J305" s="11">
        <f t="shared" si="320"/>
        <v>14335.895847850374</v>
      </c>
      <c r="K305" s="11">
        <f t="shared" si="331"/>
        <v>143.35895847850375</v>
      </c>
      <c r="L305" s="24">
        <f t="shared" si="337"/>
        <v>1576.9813135596221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(Interventions)'!$B$136:$AV$256, 31)</f>
        <v>71.068882343541816</v>
      </c>
      <c r="S305" s="46">
        <f>VLOOKUP(I305, '[1]Lapse Rates'!$A$4:$F$24, 4)</f>
        <v>0</v>
      </c>
      <c r="T305" s="33">
        <f t="shared" si="347"/>
        <v>0.55770016261533617</v>
      </c>
      <c r="U305" s="33">
        <f t="shared" si="338"/>
        <v>3.9635127239883466E-2</v>
      </c>
      <c r="V305" s="39">
        <f t="shared" si="333"/>
        <v>0</v>
      </c>
      <c r="W305" s="32">
        <f t="shared" si="339"/>
        <v>0.51806503537545268</v>
      </c>
      <c r="X305" s="31"/>
      <c r="Y305" s="5">
        <f t="shared" si="344"/>
        <v>0</v>
      </c>
      <c r="Z305" s="5">
        <f t="shared" si="344"/>
        <v>3.3586321123167129</v>
      </c>
      <c r="AA305" s="5">
        <f t="shared" si="340"/>
        <v>0</v>
      </c>
      <c r="AB305" s="5">
        <f t="shared" si="325"/>
        <v>3.1199378818912349</v>
      </c>
      <c r="AC305" s="32"/>
      <c r="AD305" s="5">
        <f>$W305*J305</f>
        <v>7426.9263895554086</v>
      </c>
      <c r="AE305" s="5">
        <f t="shared" si="327"/>
        <v>-74.269263895554104</v>
      </c>
      <c r="AF305" s="5">
        <f t="shared" si="327"/>
        <v>-816.97887999569343</v>
      </c>
      <c r="AG305" s="5">
        <f t="shared" si="348"/>
        <v>-23869.42304254778</v>
      </c>
      <c r="AH305" s="5">
        <f t="shared" si="349"/>
        <v>-17333.74479688362</v>
      </c>
      <c r="AI305" s="42">
        <f t="shared" si="343"/>
        <v>0</v>
      </c>
      <c r="AJ305" s="42">
        <f t="shared" si="346"/>
        <v>721.62514583745008</v>
      </c>
      <c r="AK305" s="42">
        <f t="shared" si="350"/>
        <v>-16612.11965104617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246638.43917592944</v>
      </c>
      <c r="AE308" s="21">
        <f t="shared" ref="AE308:AK308" si="351">SUM(AE285:AE305)</f>
        <v>-7915.6282420219741</v>
      </c>
      <c r="AF308" s="21">
        <f t="shared" si="351"/>
        <v>-26001.525735231084</v>
      </c>
      <c r="AG308" s="21">
        <f t="shared" si="351"/>
        <v>-262607.27156134357</v>
      </c>
      <c r="AH308" s="21">
        <f t="shared" si="351"/>
        <v>-49885.986362667121</v>
      </c>
      <c r="AI308" s="21">
        <f t="shared" si="351"/>
        <v>0</v>
      </c>
      <c r="AJ308" s="21">
        <f t="shared" si="351"/>
        <v>22584.75490255783</v>
      </c>
      <c r="AK308" s="21">
        <f t="shared" si="351"/>
        <v>-27301.231460109295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122709.49682474711</v>
      </c>
      <c r="AE310" s="21">
        <f t="shared" ref="AE310:AK310" si="352">AE285+NPV($D$6,AE286:AE305)</f>
        <v>-6689.0027084401536</v>
      </c>
      <c r="AF310" s="21">
        <f t="shared" si="352"/>
        <v>-12508.364472597605</v>
      </c>
      <c r="AG310" s="21">
        <f t="shared" si="352"/>
        <v>-87419.625271158773</v>
      </c>
      <c r="AH310" s="21">
        <f t="shared" si="352"/>
        <v>16092.504372550589</v>
      </c>
      <c r="AI310" s="21">
        <f t="shared" si="352"/>
        <v>0</v>
      </c>
      <c r="AJ310" s="21">
        <f t="shared" si="352"/>
        <v>10542.361887639106</v>
      </c>
      <c r="AK310" s="21">
        <f t="shared" si="352"/>
        <v>26634.866260189687</v>
      </c>
    </row>
    <row r="312" spans="1:39" x14ac:dyDescent="0.15">
      <c r="AC312" s="22" t="str">
        <f>"Present Value at "&amp;TEXT($D$7,"0.00%")&amp;":"</f>
        <v>Present Value at 5.64%:</v>
      </c>
      <c r="AD312" s="21">
        <f>AD285+NPV($D$7,AD286:AD305)</f>
        <v>158471.20264602065</v>
      </c>
      <c r="AE312" s="21">
        <f t="shared" ref="AE312:AK312" si="353">AE285+NPV($D$7,AE286:AE305)</f>
        <v>-7041.5272765710588</v>
      </c>
      <c r="AF312" s="21">
        <f t="shared" si="353"/>
        <v>-16386.215305313242</v>
      </c>
      <c r="AG312" s="21">
        <f t="shared" si="353"/>
        <v>-133213.86451751061</v>
      </c>
      <c r="AH312" s="21">
        <f t="shared" si="353"/>
        <v>1829.5955466257883</v>
      </c>
      <c r="AI312" s="21">
        <f t="shared" si="353"/>
        <v>0</v>
      </c>
      <c r="AJ312" s="21">
        <f t="shared" si="353"/>
        <v>14017.525508707409</v>
      </c>
      <c r="AK312" s="21">
        <f t="shared" si="353"/>
        <v>15847.1210553332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12988.901117317619</v>
      </c>
    </row>
    <row r="315" spans="1:39" ht="15" x14ac:dyDescent="0.2">
      <c r="G315" s="58" t="s">
        <v>119</v>
      </c>
      <c r="H315" s="57"/>
      <c r="I315" s="57"/>
      <c r="J315" s="11">
        <f>H$314</f>
        <v>12988.901117317619</v>
      </c>
      <c r="K315" s="11">
        <f>J315*$C$10</f>
        <v>5195.5604469270475</v>
      </c>
      <c r="L315" s="24">
        <f>$C$324</f>
        <v>2002.641087854124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12988.901117317619</v>
      </c>
      <c r="AE315" s="5">
        <f>-$W315*K315</f>
        <v>-5195.5604469270475</v>
      </c>
      <c r="AF315" s="5">
        <f>-$W315*L315</f>
        <v>-2002.641087854124</v>
      </c>
      <c r="AG315" s="5"/>
      <c r="AH315" s="5">
        <f>SUM(AD315:AG315)</f>
        <v>5790.6995825364475</v>
      </c>
      <c r="AI315" s="42">
        <f>Y315-AA315</f>
        <v>0</v>
      </c>
      <c r="AJ315" s="42"/>
      <c r="AK315" s="42">
        <f>SUM(AH315:AJ315)</f>
        <v>5790.6995825364475</v>
      </c>
      <c r="AL315" s="6" t="s">
        <v>39</v>
      </c>
      <c r="AM315" s="36">
        <f>AK342</f>
        <v>14581.575733974154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12988.901117317619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(Interventions)'!$B$136:$AV$256, 34)</f>
        <v>7.2061647131188344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7.2061647131188341E-3</v>
      </c>
      <c r="V316" s="39">
        <f>MIN(S316*T316,T316-U316)</f>
        <v>2.6703721500000001E-3</v>
      </c>
      <c r="W316" s="32">
        <f>T316-SUM(U316:V316)</f>
        <v>0.99012346313688115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5.9628106308146078</v>
      </c>
      <c r="AC316" s="32"/>
      <c r="AD316" s="5">
        <f t="shared" ref="AD316:AD318" si="362">$W316*J316</f>
        <v>12860.615756621026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-4339.7613690168428</v>
      </c>
      <c r="AH316" s="5">
        <f t="shared" ref="AH316:AH324" si="364">SUM(AD316:AG316)</f>
        <v>8520.854387604184</v>
      </c>
      <c r="AI316" s="42">
        <f>-M316*$W315*(N316-N315)/1000</f>
        <v>0</v>
      </c>
      <c r="AJ316" s="42">
        <f>$D$6*SUM(Y316:Z316,AD316:AE316)</f>
        <v>1262.2171923735227</v>
      </c>
      <c r="AK316" s="42">
        <f t="shared" ref="AK316" si="365">SUM(AH316:AJ316)</f>
        <v>9783.0715799777063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12988.901117317619</v>
      </c>
      <c r="K317" s="11">
        <f t="shared" ref="K317:K335" si="367">J317*$C$11</f>
        <v>129.88901117317619</v>
      </c>
      <c r="L317" s="24">
        <f>$C$325</f>
        <v>1612.9740543345952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(Interventions)'!$B$136:$AV$256, 34)</f>
        <v>7.9764652477912188</v>
      </c>
      <c r="S317" s="46">
        <f>VLOOKUP(I317, '[1]Lapse Rates'!$A$4:$F$24, 4)</f>
        <v>2.4152155999999998E-3</v>
      </c>
      <c r="T317" s="33">
        <f t="shared" ref="T317:T319" si="368">W316</f>
        <v>0.99012346313688115</v>
      </c>
      <c r="U317" s="33">
        <f>T317*R317/1000</f>
        <v>7.897685394734023E-3</v>
      </c>
      <c r="V317" s="39">
        <f t="shared" ref="V317:V335" si="369">MIN(S317*T317,T317-U317)</f>
        <v>2.3913616340942201E-3</v>
      </c>
      <c r="W317" s="32">
        <f>T317-SUM(U317:V317)</f>
        <v>0.97983441610805289</v>
      </c>
      <c r="X317" s="32"/>
      <c r="Y317" s="5">
        <f t="shared" ref="Y317:Z332" si="370">AA316</f>
        <v>0</v>
      </c>
      <c r="Z317" s="5">
        <f t="shared" si="370"/>
        <v>5.9628106308146078</v>
      </c>
      <c r="AA317" s="5">
        <f>O317*W317</f>
        <v>0</v>
      </c>
      <c r="AB317" s="5">
        <f t="shared" si="361"/>
        <v>5.9008470057833655</v>
      </c>
      <c r="AC317" s="32"/>
      <c r="AD317" s="5">
        <f t="shared" si="362"/>
        <v>12726.972342172145</v>
      </c>
      <c r="AE317" s="5">
        <f t="shared" si="363"/>
        <v>-127.26972342172145</v>
      </c>
      <c r="AF317" s="5">
        <f t="shared" si="363"/>
        <v>-1580.4474907263768</v>
      </c>
      <c r="AG317" s="5">
        <f t="shared" ref="AG317:AG320" si="371">-U317*M317</f>
        <v>-4756.2151775852763</v>
      </c>
      <c r="AH317" s="5">
        <f t="shared" si="364"/>
        <v>6263.0399504387697</v>
      </c>
      <c r="AI317" s="42">
        <f>-M317*($W316*N317-$W315*N316)/1000</f>
        <v>0</v>
      </c>
      <c r="AJ317" s="42">
        <f t="shared" ref="AJ317:AJ318" si="372">$D$6*SUM(Y317:Z317,AD317:AE317)</f>
        <v>1236.6157786222996</v>
      </c>
      <c r="AK317" s="42">
        <f>SUM(AH317:AJ317)</f>
        <v>7499.655729061069</v>
      </c>
      <c r="AL317" s="48" t="s">
        <v>59</v>
      </c>
      <c r="AM317" s="54">
        <f>AK342/AD342</f>
        <v>0.10000000146371137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12988.901117317619</v>
      </c>
      <c r="K318" s="11">
        <f t="shared" si="367"/>
        <v>129.88901117317619</v>
      </c>
      <c r="L318" s="24">
        <f t="shared" ref="L318:L335" si="373">$C$325</f>
        <v>1612.9740543345952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(Interventions)'!$B$136:$AV$256, 34)</f>
        <v>8.8070330293082826</v>
      </c>
      <c r="S318" s="46">
        <f>VLOOKUP(I318, '[1]Lapse Rates'!$A$4:$F$24, 4)</f>
        <v>2.3963082999999999E-3</v>
      </c>
      <c r="T318" s="33">
        <f t="shared" si="368"/>
        <v>0.97983441610805289</v>
      </c>
      <c r="U318" s="33">
        <f t="shared" ref="U318:U335" si="374">T318*R318/1000</f>
        <v>8.6294340659166177E-3</v>
      </c>
      <c r="V318" s="39">
        <f t="shared" si="369"/>
        <v>2.3479853439453808E-3</v>
      </c>
      <c r="W318" s="32">
        <f t="shared" ref="W318:W335" si="375">T318-SUM(U318:V318)</f>
        <v>0.96885699669819092</v>
      </c>
      <c r="X318" s="32"/>
      <c r="Y318" s="5">
        <f t="shared" si="370"/>
        <v>0</v>
      </c>
      <c r="Z318" s="5">
        <f t="shared" si="370"/>
        <v>5.9008470057833655</v>
      </c>
      <c r="AA318" s="5">
        <f t="shared" ref="AA318:AA335" si="376">O318*W318</f>
        <v>0</v>
      </c>
      <c r="AB318" s="5">
        <f t="shared" si="361"/>
        <v>5.8347378026455479</v>
      </c>
      <c r="AC318" s="32"/>
      <c r="AD318" s="5">
        <f t="shared" si="362"/>
        <v>12584.387726934125</v>
      </c>
      <c r="AE318" s="5">
        <f t="shared" si="363"/>
        <v>-125.84387726934125</v>
      </c>
      <c r="AF318" s="5">
        <f>-$W318*L318</f>
        <v>-1562.7411980347206</v>
      </c>
      <c r="AG318" s="5">
        <f t="shared" si="371"/>
        <v>-5196.8954480828988</v>
      </c>
      <c r="AH318" s="5">
        <f t="shared" si="364"/>
        <v>5698.9072035471645</v>
      </c>
      <c r="AI318" s="42">
        <f>-M318*($W317*N318-$W316*N317)/1000</f>
        <v>0</v>
      </c>
      <c r="AJ318" s="42">
        <f t="shared" si="372"/>
        <v>1222.7620247433827</v>
      </c>
      <c r="AK318" s="42">
        <f t="shared" ref="AK318:AK325" si="377">SUM(AH318:AJ318)</f>
        <v>6921.6692282905469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12988.901117317619</v>
      </c>
      <c r="K319" s="11">
        <f t="shared" si="367"/>
        <v>129.88901117317619</v>
      </c>
      <c r="L319" s="24">
        <f t="shared" si="373"/>
        <v>1612.9740543345952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(Interventions)'!$B$136:$AV$256, 34)</f>
        <v>9.699217501568711</v>
      </c>
      <c r="S319" s="46">
        <f>VLOOKUP(I319, '[1]Lapse Rates'!$A$4:$F$24, 4)</f>
        <v>2.1941491999999999E-3</v>
      </c>
      <c r="T319" s="33">
        <f t="shared" si="368"/>
        <v>0.96885699669819092</v>
      </c>
      <c r="U319" s="33">
        <f t="shared" si="374"/>
        <v>9.397154738892393E-3</v>
      </c>
      <c r="V319" s="39">
        <f t="shared" si="369"/>
        <v>2.1258168042197381E-3</v>
      </c>
      <c r="W319" s="32">
        <f t="shared" si="375"/>
        <v>0.95733402515507882</v>
      </c>
      <c r="X319" s="32"/>
      <c r="Y319" s="5">
        <f>AA318</f>
        <v>0</v>
      </c>
      <c r="Z319" s="5">
        <f t="shared" si="370"/>
        <v>5.8347378026455479</v>
      </c>
      <c r="AA319" s="5">
        <f t="shared" si="376"/>
        <v>0</v>
      </c>
      <c r="AB319" s="5">
        <f t="shared" si="361"/>
        <v>5.7653431263511798</v>
      </c>
      <c r="AC319" s="32"/>
      <c r="AD319" s="5">
        <f>$W319*J319</f>
        <v>12434.716988982977</v>
      </c>
      <c r="AE319" s="5">
        <f t="shared" si="363"/>
        <v>-124.34716988982976</v>
      </c>
      <c r="AF319" s="5">
        <f t="shared" si="363"/>
        <v>-1544.1549439068449</v>
      </c>
      <c r="AG319" s="5">
        <f t="shared" si="371"/>
        <v>-5659.2391012484268</v>
      </c>
      <c r="AH319" s="5">
        <f t="shared" si="364"/>
        <v>5106.9757739378756</v>
      </c>
      <c r="AI319" s="42">
        <f t="shared" ref="AI319:AI335" si="379">-M319*($W318*N319-$W317*N318)/1000</f>
        <v>0</v>
      </c>
      <c r="AJ319" s="42">
        <f>$D$6*SUM(Y319:Z319,AD319:AE319)</f>
        <v>1208.2196670314772</v>
      </c>
      <c r="AK319" s="42">
        <f t="shared" si="377"/>
        <v>6315.1954409693526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12988.901117317619</v>
      </c>
      <c r="K320" s="11">
        <f t="shared" si="367"/>
        <v>129.88901117317619</v>
      </c>
      <c r="L320" s="24">
        <f t="shared" si="373"/>
        <v>1612.9740543345952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(Interventions)'!$B$136:$AV$256, 34)</f>
        <v>10.708692568416494</v>
      </c>
      <c r="S320" s="46">
        <f>VLOOKUP(I320, '[1]Lapse Rates'!$A$4:$F$24, 4)</f>
        <v>1.9313649E-3</v>
      </c>
      <c r="T320" s="33">
        <f>W319</f>
        <v>0.95733402515507882</v>
      </c>
      <c r="U320" s="33">
        <f t="shared" si="374"/>
        <v>1.0251795760670441E-2</v>
      </c>
      <c r="V320" s="39">
        <f t="shared" si="369"/>
        <v>1.8489613337602363E-3</v>
      </c>
      <c r="W320" s="32">
        <f t="shared" si="375"/>
        <v>0.94523326806064811</v>
      </c>
      <c r="X320" s="32"/>
      <c r="Y320" s="5">
        <f t="shared" ref="Y320:Z335" si="380">AA319</f>
        <v>0</v>
      </c>
      <c r="Z320" s="5">
        <f t="shared" si="370"/>
        <v>5.7653431263511798</v>
      </c>
      <c r="AA320" s="5">
        <f t="shared" si="376"/>
        <v>0</v>
      </c>
      <c r="AB320" s="5">
        <f t="shared" si="361"/>
        <v>5.6924688579089606</v>
      </c>
      <c r="AC320" s="32"/>
      <c r="AD320" s="5">
        <f t="shared" ref="AD320:AD334" si="381">$W320*J320</f>
        <v>12277.541451638737</v>
      </c>
      <c r="AE320" s="5">
        <f t="shared" si="363"/>
        <v>-122.77541451638736</v>
      </c>
      <c r="AF320" s="5">
        <f t="shared" si="363"/>
        <v>-1524.6367366757229</v>
      </c>
      <c r="AG320" s="5">
        <f t="shared" si="371"/>
        <v>-6173.9287091527985</v>
      </c>
      <c r="AH320" s="5">
        <f t="shared" si="364"/>
        <v>4456.2005912938293</v>
      </c>
      <c r="AI320" s="42">
        <f t="shared" si="379"/>
        <v>0</v>
      </c>
      <c r="AJ320" s="42">
        <f t="shared" ref="AJ320:AJ335" si="382">$D$6*SUM(Y320:Z320,AD320:AE320)</f>
        <v>1192.9481284023977</v>
      </c>
      <c r="AK320" s="42">
        <f t="shared" si="377"/>
        <v>5649.1487196962271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12988.901117317619</v>
      </c>
      <c r="K321" s="11">
        <f t="shared" si="367"/>
        <v>129.88901117317619</v>
      </c>
      <c r="L321" s="24">
        <f t="shared" si="373"/>
        <v>1612.9740543345952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(Interventions)'!$B$136:$AV$256, 34)</f>
        <v>11.978924108134272</v>
      </c>
      <c r="S321" s="46">
        <f>VLOOKUP(I321, '[1]Lapse Rates'!$A$4:$F$24, 4)</f>
        <v>1.9726812000000001E-3</v>
      </c>
      <c r="T321" s="33">
        <f t="shared" ref="T321:T335" si="383">W320</f>
        <v>0.94523326806064811</v>
      </c>
      <c r="U321" s="33">
        <f t="shared" si="374"/>
        <v>1.1322877582582241E-2</v>
      </c>
      <c r="V321" s="39">
        <f t="shared" si="369"/>
        <v>1.864643897517801E-3</v>
      </c>
      <c r="W321" s="32">
        <f t="shared" si="375"/>
        <v>0.93204574658054806</v>
      </c>
      <c r="X321" s="32"/>
      <c r="Y321" s="5">
        <f t="shared" si="380"/>
        <v>0</v>
      </c>
      <c r="Z321" s="5">
        <f t="shared" si="370"/>
        <v>5.6924688579089606</v>
      </c>
      <c r="AA321" s="5">
        <f t="shared" si="376"/>
        <v>0</v>
      </c>
      <c r="AB321" s="5">
        <f t="shared" si="361"/>
        <v>5.6130497791745686</v>
      </c>
      <c r="AC321" s="32"/>
      <c r="AD321" s="5">
        <f t="shared" si="381"/>
        <v>12106.250039151215</v>
      </c>
      <c r="AE321" s="5">
        <f t="shared" si="363"/>
        <v>-121.06250039151215</v>
      </c>
      <c r="AF321" s="5">
        <f t="shared" si="363"/>
        <v>-1503.3656066873411</v>
      </c>
      <c r="AG321" s="5">
        <f>-U321*M321</f>
        <v>-6818.965243680921</v>
      </c>
      <c r="AH321" s="5">
        <f t="shared" si="364"/>
        <v>3662.8566883914409</v>
      </c>
      <c r="AI321" s="42">
        <f t="shared" si="379"/>
        <v>0</v>
      </c>
      <c r="AJ321" s="42">
        <f t="shared" si="382"/>
        <v>1176.3053287472878</v>
      </c>
      <c r="AK321" s="42">
        <f t="shared" si="377"/>
        <v>4839.1620171387285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12988.901117317619</v>
      </c>
      <c r="K322" s="11">
        <f t="shared" si="367"/>
        <v>129.88901117317619</v>
      </c>
      <c r="L322" s="24">
        <f t="shared" si="373"/>
        <v>1612.9740543345952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(Interventions)'!$B$136:$AV$256, 34)</f>
        <v>13.309175224896762</v>
      </c>
      <c r="S322" s="46">
        <f>VLOOKUP(I322, '[1]Lapse Rates'!$A$4:$F$24, 4)</f>
        <v>1.7228968999999999E-3</v>
      </c>
      <c r="T322" s="33">
        <f t="shared" si="383"/>
        <v>0.93204574658054806</v>
      </c>
      <c r="U322" s="33">
        <f t="shared" si="374"/>
        <v>1.2404760158860237E-2</v>
      </c>
      <c r="V322" s="39">
        <f t="shared" si="369"/>
        <v>1.6058187274418118E-3</v>
      </c>
      <c r="W322" s="32">
        <f t="shared" si="375"/>
        <v>0.91803516769424598</v>
      </c>
      <c r="X322" s="32"/>
      <c r="Y322" s="5">
        <f t="shared" si="380"/>
        <v>0</v>
      </c>
      <c r="Z322" s="5">
        <f t="shared" si="370"/>
        <v>5.6130497791745686</v>
      </c>
      <c r="AA322" s="5">
        <f t="shared" si="376"/>
        <v>0</v>
      </c>
      <c r="AB322" s="5">
        <f t="shared" si="361"/>
        <v>5.5286740100533809</v>
      </c>
      <c r="AC322" s="32"/>
      <c r="AD322" s="5">
        <f t="shared" si="381"/>
        <v>11924.268015400659</v>
      </c>
      <c r="AE322" s="5">
        <f t="shared" si="363"/>
        <v>-119.24268015400659</v>
      </c>
      <c r="AF322" s="5">
        <f t="shared" si="363"/>
        <v>-1480.766906457528</v>
      </c>
      <c r="AG322" s="5">
        <f t="shared" ref="AG322:AG335" si="384">-U322*M322</f>
        <v>-7470.5063057102416</v>
      </c>
      <c r="AH322" s="5">
        <f t="shared" si="364"/>
        <v>2853.7521230788843</v>
      </c>
      <c r="AI322" s="42">
        <f t="shared" si="379"/>
        <v>0</v>
      </c>
      <c r="AJ322" s="42">
        <f t="shared" si="382"/>
        <v>1158.6236255710337</v>
      </c>
      <c r="AK322" s="42">
        <f t="shared" si="377"/>
        <v>4012.375748649918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12988.901117317619</v>
      </c>
      <c r="K323" s="11">
        <f t="shared" si="367"/>
        <v>129.88901117317619</v>
      </c>
      <c r="L323" s="24">
        <f t="shared" si="373"/>
        <v>1612.9740543345952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(Interventions)'!$B$136:$AV$256, 34)</f>
        <v>14.849851924816191</v>
      </c>
      <c r="S323" s="46">
        <f>VLOOKUP(I323, '[1]Lapse Rates'!$A$4:$F$24, 4)</f>
        <v>1.5750323E-3</v>
      </c>
      <c r="T323" s="33">
        <f t="shared" si="383"/>
        <v>0.91803516769424598</v>
      </c>
      <c r="U323" s="33">
        <f t="shared" si="374"/>
        <v>1.3632686302033353E-2</v>
      </c>
      <c r="V323" s="39">
        <f t="shared" si="369"/>
        <v>1.445935041654354E-3</v>
      </c>
      <c r="W323" s="32">
        <f t="shared" si="375"/>
        <v>0.90295654635055822</v>
      </c>
      <c r="X323" s="32"/>
      <c r="Y323" s="5">
        <f t="shared" si="380"/>
        <v>0</v>
      </c>
      <c r="Z323" s="5">
        <f t="shared" si="370"/>
        <v>5.5286740100533809</v>
      </c>
      <c r="AA323" s="5">
        <f t="shared" si="376"/>
        <v>0</v>
      </c>
      <c r="AB323" s="5">
        <f t="shared" si="361"/>
        <v>5.4378661795215031</v>
      </c>
      <c r="AC323" s="32"/>
      <c r="AD323" s="5">
        <f t="shared" si="381"/>
        <v>11728.413293782023</v>
      </c>
      <c r="AE323" s="5">
        <f t="shared" si="363"/>
        <v>-117.28413293782023</v>
      </c>
      <c r="AF323" s="5">
        <f t="shared" si="363"/>
        <v>-1456.4454814550236</v>
      </c>
      <c r="AG323" s="5">
        <f t="shared" si="384"/>
        <v>-8209.9990389872437</v>
      </c>
      <c r="AH323" s="5">
        <f t="shared" si="364"/>
        <v>1944.6846404019343</v>
      </c>
      <c r="AI323" s="42">
        <f t="shared" si="379"/>
        <v>0</v>
      </c>
      <c r="AJ323" s="42">
        <f t="shared" si="382"/>
        <v>1139.5941335992025</v>
      </c>
      <c r="AK323" s="42">
        <f t="shared" si="377"/>
        <v>3084.2787740011368</v>
      </c>
    </row>
    <row r="324" spans="1:37" ht="15" x14ac:dyDescent="0.2">
      <c r="A324" s="12"/>
      <c r="B324" s="13">
        <v>1</v>
      </c>
      <c r="C324" s="10">
        <f>$H$314*0.14+$B$327</f>
        <v>2002.641087854124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12988.901117317619</v>
      </c>
      <c r="K324" s="11">
        <f t="shared" si="367"/>
        <v>129.88901117317619</v>
      </c>
      <c r="L324" s="24">
        <f t="shared" si="373"/>
        <v>1612.9740543345952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(Interventions)'!$B$136:$AV$256, 34)</f>
        <v>16.635580232335052</v>
      </c>
      <c r="S324" s="46">
        <f>VLOOKUP(I324, '[1]Lapse Rates'!$A$4:$F$24, 4)</f>
        <v>1.4424080000000001E-3</v>
      </c>
      <c r="T324" s="33">
        <f t="shared" si="383"/>
        <v>0.90295654635055822</v>
      </c>
      <c r="U324" s="33">
        <f t="shared" si="374"/>
        <v>1.5021206073126875E-2</v>
      </c>
      <c r="V324" s="39">
        <f t="shared" si="369"/>
        <v>1.3024317461084161E-3</v>
      </c>
      <c r="W324" s="32">
        <f t="shared" si="375"/>
        <v>0.88663290853132293</v>
      </c>
      <c r="X324" s="32"/>
      <c r="Y324" s="5">
        <f t="shared" si="380"/>
        <v>0</v>
      </c>
      <c r="Z324" s="5">
        <f t="shared" si="370"/>
        <v>5.4378661795215031</v>
      </c>
      <c r="AA324" s="5">
        <f t="shared" si="376"/>
        <v>0</v>
      </c>
      <c r="AB324" s="5">
        <f t="shared" si="361"/>
        <v>5.3395604987191003</v>
      </c>
      <c r="AC324" s="32"/>
      <c r="AD324" s="5">
        <f t="shared" si="381"/>
        <v>11516.387176273071</v>
      </c>
      <c r="AE324" s="5">
        <f t="shared" si="363"/>
        <v>-115.16387176273071</v>
      </c>
      <c r="AF324" s="5">
        <f t="shared" si="363"/>
        <v>-1430.1158771802423</v>
      </c>
      <c r="AG324" s="5">
        <f t="shared" si="384"/>
        <v>-9046.205912213125</v>
      </c>
      <c r="AH324" s="5">
        <f t="shared" si="364"/>
        <v>924.90151511697331</v>
      </c>
      <c r="AI324" s="42">
        <f t="shared" si="379"/>
        <v>0</v>
      </c>
      <c r="AJ324" s="42">
        <f t="shared" si="382"/>
        <v>1118.9934608446756</v>
      </c>
      <c r="AK324" s="42">
        <f t="shared" si="377"/>
        <v>2043.8949759616489</v>
      </c>
    </row>
    <row r="325" spans="1:37" ht="15" x14ac:dyDescent="0.2">
      <c r="A325" s="12"/>
      <c r="B325" s="70" t="s">
        <v>49</v>
      </c>
      <c r="C325" s="10">
        <f>$H$314*0.11+$B$327</f>
        <v>1612.9740543345952</v>
      </c>
      <c r="D325" s="1"/>
      <c r="E325" s="1"/>
      <c r="F325" s="1"/>
      <c r="I325" s="2">
        <f t="shared" si="366"/>
        <v>10</v>
      </c>
      <c r="J325" s="11">
        <f t="shared" si="356"/>
        <v>12988.901117317619</v>
      </c>
      <c r="K325" s="11">
        <f t="shared" si="367"/>
        <v>129.88901117317619</v>
      </c>
      <c r="L325" s="24">
        <f t="shared" si="373"/>
        <v>1612.9740543345952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(Interventions)'!$B$136:$AV$256, 34)</f>
        <v>18.769015349544521</v>
      </c>
      <c r="S325" s="46">
        <f>VLOOKUP(I325, '[1]Lapse Rates'!$A$4:$F$24, 4)</f>
        <v>1.4007732E-3</v>
      </c>
      <c r="T325" s="33">
        <f t="shared" si="383"/>
        <v>0.88663290853132293</v>
      </c>
      <c r="U325" s="33">
        <f t="shared" si="374"/>
        <v>1.6641226669635703E-2</v>
      </c>
      <c r="V325" s="39">
        <f t="shared" si="369"/>
        <v>1.2419716165087285E-3</v>
      </c>
      <c r="W325" s="32">
        <f t="shared" si="375"/>
        <v>0.86874971024517844</v>
      </c>
      <c r="X325" s="32"/>
      <c r="Y325" s="5">
        <f t="shared" si="380"/>
        <v>0</v>
      </c>
      <c r="Z325" s="5">
        <f t="shared" si="370"/>
        <v>5.3395604987191003</v>
      </c>
      <c r="AA325" s="5">
        <f t="shared" si="376"/>
        <v>0</v>
      </c>
      <c r="AB325" s="5">
        <f t="shared" si="361"/>
        <v>5.2318626925124354</v>
      </c>
      <c r="AC325" s="32"/>
      <c r="AD325" s="5">
        <f t="shared" si="381"/>
        <v>11284.104082072956</v>
      </c>
      <c r="AE325" s="5">
        <f t="shared" si="363"/>
        <v>-112.84104082072956</v>
      </c>
      <c r="AF325" s="5">
        <f t="shared" si="363"/>
        <v>-1401.2707423361703</v>
      </c>
      <c r="AG325" s="5">
        <f t="shared" si="384"/>
        <v>-10021.82929602804</v>
      </c>
      <c r="AH325" s="5">
        <f>SUM(AD325:AG325)</f>
        <v>-251.83699711198278</v>
      </c>
      <c r="AI325" s="42">
        <f t="shared" si="379"/>
        <v>0</v>
      </c>
      <c r="AJ325" s="42">
        <f t="shared" si="382"/>
        <v>1096.424715231768</v>
      </c>
      <c r="AK325" s="42">
        <f t="shared" si="377"/>
        <v>844.58771811978522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12988.901117317619</v>
      </c>
      <c r="K326" s="11">
        <f t="shared" si="367"/>
        <v>129.88901117317619</v>
      </c>
      <c r="L326" s="24">
        <f t="shared" si="373"/>
        <v>1612.9740543345952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(Interventions)'!$B$136:$AV$256, 34)</f>
        <v>21.243293495220474</v>
      </c>
      <c r="S326" s="46">
        <f>VLOOKUP(I326, '[1]Lapse Rates'!$A$4:$F$24, 4)</f>
        <v>1.2298243999999999E-3</v>
      </c>
      <c r="T326" s="33">
        <f t="shared" si="383"/>
        <v>0.86874971024517844</v>
      </c>
      <c r="U326" s="33">
        <f t="shared" si="374"/>
        <v>1.8455105068626073E-2</v>
      </c>
      <c r="V326" s="39">
        <f t="shared" si="369"/>
        <v>1.0684095911524503E-3</v>
      </c>
      <c r="W326" s="32">
        <f t="shared" si="375"/>
        <v>0.84922619558539991</v>
      </c>
      <c r="X326" s="31"/>
      <c r="Y326" s="5">
        <f t="shared" si="380"/>
        <v>0</v>
      </c>
      <c r="Z326" s="5">
        <f t="shared" si="370"/>
        <v>5.2318626925124354</v>
      </c>
      <c r="AA326" s="5">
        <f t="shared" si="376"/>
        <v>0</v>
      </c>
      <c r="AB326" s="5">
        <f t="shared" si="361"/>
        <v>5.114286425411998</v>
      </c>
      <c r="AC326" s="32"/>
      <c r="AD326" s="5">
        <f t="shared" si="381"/>
        <v>11030.515080694591</v>
      </c>
      <c r="AE326" s="5">
        <f t="shared" si="363"/>
        <v>-110.30515080694592</v>
      </c>
      <c r="AF326" s="5">
        <f t="shared" si="363"/>
        <v>-1369.7798197405264</v>
      </c>
      <c r="AG326" s="5">
        <f t="shared" si="384"/>
        <v>-11114.199470373611</v>
      </c>
      <c r="AH326" s="5">
        <f t="shared" ref="AH326:AH335" si="385">SUM(AD326:AG326)</f>
        <v>-1563.7693602264917</v>
      </c>
      <c r="AI326" s="42">
        <f t="shared" si="379"/>
        <v>0</v>
      </c>
      <c r="AJ326" s="42">
        <f t="shared" si="382"/>
        <v>1071.7858398521134</v>
      </c>
      <c r="AK326" s="42">
        <f t="shared" ref="AK326:AK335" si="386">SUM(AH326:AJ326)</f>
        <v>-491.98352037437826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12988.901117317619</v>
      </c>
      <c r="K327" s="11">
        <f t="shared" si="367"/>
        <v>129.88901117317619</v>
      </c>
      <c r="L327" s="24">
        <f t="shared" si="373"/>
        <v>1612.9740543345952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(Interventions)'!$B$136:$AV$256, 34)</f>
        <v>24.102538472189561</v>
      </c>
      <c r="S327" s="46">
        <f>VLOOKUP(I327, '[1]Lapse Rates'!$A$4:$F$24, 4)</f>
        <v>1.0984558E-3</v>
      </c>
      <c r="T327" s="33">
        <f t="shared" si="383"/>
        <v>0.84922619558539991</v>
      </c>
      <c r="U327" s="33">
        <f t="shared" si="374"/>
        <v>2.0468507050688277E-2</v>
      </c>
      <c r="V327" s="39">
        <f t="shared" si="369"/>
        <v>9.3283744005271687E-4</v>
      </c>
      <c r="W327" s="32">
        <f t="shared" si="375"/>
        <v>0.82782485109465886</v>
      </c>
      <c r="X327" s="31"/>
      <c r="Y327" s="5">
        <f t="shared" si="380"/>
        <v>0</v>
      </c>
      <c r="Z327" s="5">
        <f t="shared" si="370"/>
        <v>5.114286425411998</v>
      </c>
      <c r="AA327" s="5">
        <f t="shared" si="376"/>
        <v>0</v>
      </c>
      <c r="AB327" s="5">
        <f t="shared" si="361"/>
        <v>4.9854013224988529</v>
      </c>
      <c r="AC327" s="32"/>
      <c r="AD327" s="5">
        <f t="shared" si="381"/>
        <v>10752.535133326706</v>
      </c>
      <c r="AE327" s="5">
        <f t="shared" si="363"/>
        <v>-107.52535133326705</v>
      </c>
      <c r="AF327" s="5">
        <f t="shared" si="363"/>
        <v>-1335.2600063490845</v>
      </c>
      <c r="AG327" s="5">
        <f t="shared" si="384"/>
        <v>-12326.728532628951</v>
      </c>
      <c r="AH327" s="5">
        <f t="shared" si="385"/>
        <v>-3016.9787569845957</v>
      </c>
      <c r="AI327" s="42">
        <f t="shared" si="379"/>
        <v>0</v>
      </c>
      <c r="AJ327" s="42">
        <f t="shared" si="382"/>
        <v>1044.7771711118894</v>
      </c>
      <c r="AK327" s="42">
        <f t="shared" si="386"/>
        <v>-1972.2015858727063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12988.901117317619</v>
      </c>
      <c r="K328" s="11">
        <f t="shared" si="367"/>
        <v>129.88901117317619</v>
      </c>
      <c r="L328" s="24">
        <f t="shared" si="373"/>
        <v>1612.9740543345952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(Interventions)'!$B$136:$AV$256, 34)</f>
        <v>27.425109407027218</v>
      </c>
      <c r="S328" s="46">
        <f>VLOOKUP(I328, '[1]Lapse Rates'!$A$4:$F$24, 4)</f>
        <v>9.9047419999999994E-4</v>
      </c>
      <c r="T328" s="33">
        <f t="shared" si="383"/>
        <v>0.82782485109465886</v>
      </c>
      <c r="U328" s="33">
        <f t="shared" si="374"/>
        <v>2.2703187111127038E-2</v>
      </c>
      <c r="V328" s="39">
        <f t="shared" si="369"/>
        <v>8.1993915712810133E-4</v>
      </c>
      <c r="W328" s="32">
        <f t="shared" si="375"/>
        <v>0.80430172482640372</v>
      </c>
      <c r="X328" s="31"/>
      <c r="Y328" s="5">
        <f t="shared" si="380"/>
        <v>0</v>
      </c>
      <c r="Z328" s="5">
        <f t="shared" si="370"/>
        <v>4.9854013224988529</v>
      </c>
      <c r="AA328" s="5">
        <f t="shared" si="376"/>
        <v>0</v>
      </c>
      <c r="AB328" s="5">
        <f t="shared" si="361"/>
        <v>4.8437382344048032</v>
      </c>
      <c r="AC328" s="32"/>
      <c r="AD328" s="5">
        <f t="shared" si="381"/>
        <v>10446.995572258164</v>
      </c>
      <c r="AE328" s="5">
        <f t="shared" si="363"/>
        <v>-104.46995572258163</v>
      </c>
      <c r="AF328" s="5">
        <f t="shared" si="363"/>
        <v>-1297.3178140015523</v>
      </c>
      <c r="AG328" s="5">
        <f t="shared" si="384"/>
        <v>-13672.517670746925</v>
      </c>
      <c r="AH328" s="5">
        <f t="shared" si="385"/>
        <v>-4627.3098682128948</v>
      </c>
      <c r="AI328" s="42">
        <f t="shared" si="379"/>
        <v>0</v>
      </c>
      <c r="AJ328" s="42">
        <f t="shared" si="382"/>
        <v>1015.0908308518779</v>
      </c>
      <c r="AK328" s="42">
        <f t="shared" si="386"/>
        <v>-3612.2190373610169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12988.901117317619</v>
      </c>
      <c r="K329" s="11">
        <f t="shared" si="367"/>
        <v>129.88901117317619</v>
      </c>
      <c r="L329" s="24">
        <f t="shared" si="373"/>
        <v>1612.9740543345952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(Interventions)'!$B$136:$AV$256, 34)</f>
        <v>31.169807470141158</v>
      </c>
      <c r="S329" s="46">
        <f>VLOOKUP(I329, '[1]Lapse Rates'!$A$4:$F$24, 4)</f>
        <v>9.2791330000000004E-4</v>
      </c>
      <c r="T329" s="33">
        <f t="shared" si="383"/>
        <v>0.80430172482640372</v>
      </c>
      <c r="U329" s="33">
        <f t="shared" si="374"/>
        <v>2.5069929910741459E-2</v>
      </c>
      <c r="V329" s="39">
        <f t="shared" si="369"/>
        <v>7.4632226767936023E-4</v>
      </c>
      <c r="W329" s="32">
        <f t="shared" si="375"/>
        <v>0.77848547264798285</v>
      </c>
      <c r="X329" s="31"/>
      <c r="Y329" s="5">
        <f t="shared" si="380"/>
        <v>0</v>
      </c>
      <c r="Z329" s="5">
        <f t="shared" si="370"/>
        <v>4.8437382344048032</v>
      </c>
      <c r="AA329" s="5">
        <f t="shared" si="376"/>
        <v>0</v>
      </c>
      <c r="AB329" s="5">
        <f t="shared" si="361"/>
        <v>4.6882652770732207</v>
      </c>
      <c r="AC329" s="32"/>
      <c r="AD329" s="5">
        <f t="shared" si="381"/>
        <v>10111.670825492918</v>
      </c>
      <c r="AE329" s="5">
        <f t="shared" si="363"/>
        <v>-101.11670825492919</v>
      </c>
      <c r="AF329" s="5">
        <f t="shared" si="363"/>
        <v>-1255.6768690576005</v>
      </c>
      <c r="AG329" s="5">
        <f t="shared" si="384"/>
        <v>-15097.838820215919</v>
      </c>
      <c r="AH329" s="5">
        <f t="shared" si="385"/>
        <v>-6342.9615720355305</v>
      </c>
      <c r="AI329" s="42">
        <f t="shared" si="379"/>
        <v>0</v>
      </c>
      <c r="AJ329" s="42">
        <f t="shared" si="382"/>
        <v>982.51052962184201</v>
      </c>
      <c r="AK329" s="42">
        <f t="shared" si="386"/>
        <v>-5360.4510424136888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12988.901117317619</v>
      </c>
      <c r="K330" s="11">
        <f t="shared" si="367"/>
        <v>129.88901117317619</v>
      </c>
      <c r="L330" s="24">
        <f t="shared" si="373"/>
        <v>1612.9740543345952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(Interventions)'!$B$136:$AV$256, 34)</f>
        <v>35.370812759942304</v>
      </c>
      <c r="S330" s="46">
        <f>VLOOKUP(I330, '[1]Lapse Rates'!$A$4:$F$24, 4)</f>
        <v>7.1178370000000003E-4</v>
      </c>
      <c r="T330" s="33">
        <f t="shared" si="383"/>
        <v>0.77848547264798285</v>
      </c>
      <c r="U330" s="33">
        <f t="shared" si="374"/>
        <v>2.7535663889366988E-2</v>
      </c>
      <c r="V330" s="39">
        <f t="shared" si="369"/>
        <v>5.5411327011763004E-4</v>
      </c>
      <c r="W330" s="32">
        <f t="shared" si="375"/>
        <v>0.75039569548849827</v>
      </c>
      <c r="X330" s="31"/>
      <c r="Y330" s="5">
        <f t="shared" si="380"/>
        <v>0</v>
      </c>
      <c r="Z330" s="5">
        <f t="shared" si="370"/>
        <v>4.6882652770732207</v>
      </c>
      <c r="AA330" s="5">
        <f t="shared" si="376"/>
        <v>0</v>
      </c>
      <c r="AB330" s="5">
        <f t="shared" si="361"/>
        <v>4.5191004929834282</v>
      </c>
      <c r="AC330" s="32"/>
      <c r="AD330" s="5">
        <f t="shared" si="381"/>
        <v>9746.815487560887</v>
      </c>
      <c r="AE330" s="5">
        <f t="shared" si="363"/>
        <v>-97.46815487560886</v>
      </c>
      <c r="AF330" s="5">
        <f t="shared" si="363"/>
        <v>-1210.3687873073113</v>
      </c>
      <c r="AG330" s="5">
        <f t="shared" si="384"/>
        <v>-16582.77532842959</v>
      </c>
      <c r="AH330" s="5">
        <f t="shared" si="385"/>
        <v>-8143.7967830516245</v>
      </c>
      <c r="AI330" s="42">
        <f t="shared" si="379"/>
        <v>0</v>
      </c>
      <c r="AJ330" s="42">
        <f t="shared" si="382"/>
        <v>947.06089216010673</v>
      </c>
      <c r="AK330" s="42">
        <f t="shared" si="386"/>
        <v>-7196.7358908915176</v>
      </c>
    </row>
    <row r="331" spans="1:37" ht="15" x14ac:dyDescent="0.2">
      <c r="I331" s="2">
        <f t="shared" si="366"/>
        <v>16</v>
      </c>
      <c r="J331" s="11">
        <f t="shared" si="356"/>
        <v>12988.901117317619</v>
      </c>
      <c r="K331" s="11">
        <f t="shared" si="367"/>
        <v>129.88901117317619</v>
      </c>
      <c r="L331" s="24">
        <f t="shared" si="373"/>
        <v>1612.9740543345952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(Interventions)'!$B$136:$AV$256, 34)</f>
        <v>39.998007676044011</v>
      </c>
      <c r="S331" s="46">
        <f>VLOOKUP(I331, '[1]Lapse Rates'!$A$4:$F$24, 4)</f>
        <v>6.4944269999999999E-4</v>
      </c>
      <c r="T331" s="33">
        <f t="shared" si="383"/>
        <v>0.75039569548849827</v>
      </c>
      <c r="U331" s="33">
        <f t="shared" si="374"/>
        <v>3.0014332788219338E-2</v>
      </c>
      <c r="V331" s="39">
        <f t="shared" si="369"/>
        <v>4.873390065464281E-4</v>
      </c>
      <c r="W331" s="32">
        <f t="shared" si="375"/>
        <v>0.71989402369373245</v>
      </c>
      <c r="X331" s="31"/>
      <c r="Y331" s="5">
        <f t="shared" si="380"/>
        <v>0</v>
      </c>
      <c r="Z331" s="5">
        <f t="shared" si="370"/>
        <v>4.5191004929834282</v>
      </c>
      <c r="AA331" s="5">
        <f t="shared" si="376"/>
        <v>0</v>
      </c>
      <c r="AB331" s="5">
        <f t="shared" si="361"/>
        <v>4.335410579950528</v>
      </c>
      <c r="AC331" s="32"/>
      <c r="AD331" s="5">
        <f t="shared" si="381"/>
        <v>9350.6322887057977</v>
      </c>
      <c r="AE331" s="5">
        <f t="shared" si="363"/>
        <v>-93.506322887057976</v>
      </c>
      <c r="AF331" s="5">
        <f t="shared" si="363"/>
        <v>-1161.1703820885248</v>
      </c>
      <c r="AG331" s="5">
        <f t="shared" si="384"/>
        <v>-18075.501620716543</v>
      </c>
      <c r="AH331" s="5">
        <f t="shared" si="385"/>
        <v>-9979.5460369863285</v>
      </c>
      <c r="AI331" s="42">
        <f t="shared" si="379"/>
        <v>0</v>
      </c>
      <c r="AJ331" s="42">
        <f t="shared" si="382"/>
        <v>908.5673810051801</v>
      </c>
      <c r="AK331" s="42">
        <f t="shared" si="386"/>
        <v>-9070.9786559811491</v>
      </c>
    </row>
    <row r="332" spans="1:37" ht="15" x14ac:dyDescent="0.2">
      <c r="I332" s="2">
        <f t="shared" si="366"/>
        <v>17</v>
      </c>
      <c r="J332" s="11">
        <f t="shared" si="356"/>
        <v>12988.901117317619</v>
      </c>
      <c r="K332" s="11">
        <f t="shared" si="367"/>
        <v>129.88901117317619</v>
      </c>
      <c r="L332" s="24">
        <f t="shared" si="373"/>
        <v>1612.9740543345952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(Interventions)'!$B$136:$AV$256, 34)</f>
        <v>45.127713744246343</v>
      </c>
      <c r="S332" s="46">
        <f>VLOOKUP(I332, '[1]Lapse Rates'!$A$4:$F$24, 4)</f>
        <v>5.2983399999999997E-4</v>
      </c>
      <c r="T332" s="33">
        <f t="shared" si="383"/>
        <v>0.71989402369373245</v>
      </c>
      <c r="U332" s="33">
        <f t="shared" si="374"/>
        <v>3.248717142744445E-2</v>
      </c>
      <c r="V332" s="39">
        <f t="shared" si="369"/>
        <v>3.81424330149745E-4</v>
      </c>
      <c r="W332" s="32">
        <f t="shared" si="375"/>
        <v>0.6870254279361383</v>
      </c>
      <c r="X332" s="31"/>
      <c r="Y332" s="5">
        <f t="shared" si="380"/>
        <v>0</v>
      </c>
      <c r="Z332" s="5">
        <f t="shared" si="370"/>
        <v>4.335410579950528</v>
      </c>
      <c r="AA332" s="5">
        <f t="shared" si="376"/>
        <v>0</v>
      </c>
      <c r="AB332" s="5">
        <f t="shared" si="361"/>
        <v>4.1374663644055261</v>
      </c>
      <c r="AC332" s="32"/>
      <c r="AD332" s="5">
        <f t="shared" si="381"/>
        <v>8923.7053485453216</v>
      </c>
      <c r="AE332" s="5">
        <f t="shared" si="363"/>
        <v>-89.237053485453217</v>
      </c>
      <c r="AF332" s="5">
        <f t="shared" si="363"/>
        <v>-1108.1541899291133</v>
      </c>
      <c r="AG332" s="5">
        <f t="shared" si="384"/>
        <v>-19564.716761578442</v>
      </c>
      <c r="AH332" s="5">
        <f t="shared" si="385"/>
        <v>-11838.402656447686</v>
      </c>
      <c r="AI332" s="42">
        <f t="shared" si="379"/>
        <v>0</v>
      </c>
      <c r="AJ332" s="42">
        <f t="shared" si="382"/>
        <v>867.08664352326628</v>
      </c>
      <c r="AK332" s="42">
        <f t="shared" si="386"/>
        <v>-10971.316012924421</v>
      </c>
    </row>
    <row r="333" spans="1:37" ht="15" x14ac:dyDescent="0.2">
      <c r="I333" s="2">
        <f t="shared" si="366"/>
        <v>18</v>
      </c>
      <c r="J333" s="11">
        <f t="shared" si="356"/>
        <v>12988.901117317619</v>
      </c>
      <c r="K333" s="11">
        <f t="shared" si="367"/>
        <v>129.88901117317619</v>
      </c>
      <c r="L333" s="24">
        <f t="shared" si="373"/>
        <v>1612.9740543345952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(Interventions)'!$B$136:$AV$256, 34)</f>
        <v>50.939272901516318</v>
      </c>
      <c r="S333" s="46">
        <f>VLOOKUP(I333, '[1]Lapse Rates'!$A$4:$F$24, 4)</f>
        <v>4.565131E-4</v>
      </c>
      <c r="T333" s="33">
        <f t="shared" si="383"/>
        <v>0.6870254279361383</v>
      </c>
      <c r="U333" s="33">
        <f t="shared" si="374"/>
        <v>3.4996575763919985E-2</v>
      </c>
      <c r="V333" s="39">
        <f t="shared" si="369"/>
        <v>3.136361078859531E-4</v>
      </c>
      <c r="W333" s="32">
        <f t="shared" si="375"/>
        <v>0.65171521606433236</v>
      </c>
      <c r="X333" s="31"/>
      <c r="Y333" s="5">
        <f t="shared" si="380"/>
        <v>0</v>
      </c>
      <c r="Z333" s="5">
        <f t="shared" si="380"/>
        <v>4.1374663644055261</v>
      </c>
      <c r="AA333" s="5">
        <f t="shared" si="376"/>
        <v>0</v>
      </c>
      <c r="AB333" s="5">
        <f t="shared" si="361"/>
        <v>3.924818028552068</v>
      </c>
      <c r="AC333" s="32"/>
      <c r="AD333" s="5">
        <f t="shared" si="381"/>
        <v>8465.0644981108999</v>
      </c>
      <c r="AE333" s="5">
        <f t="shared" si="363"/>
        <v>-84.650644981108996</v>
      </c>
      <c r="AF333" s="5">
        <f t="shared" si="363"/>
        <v>-1051.1997343268329</v>
      </c>
      <c r="AG333" s="5">
        <f t="shared" si="384"/>
        <v>-21075.952825729768</v>
      </c>
      <c r="AH333" s="5">
        <f t="shared" si="385"/>
        <v>-13746.738706926812</v>
      </c>
      <c r="AI333" s="42">
        <f t="shared" si="379"/>
        <v>0</v>
      </c>
      <c r="AJ333" s="42">
        <f t="shared" si="382"/>
        <v>822.52448444238064</v>
      </c>
      <c r="AK333" s="42">
        <f t="shared" si="386"/>
        <v>-12924.21422248443</v>
      </c>
    </row>
    <row r="334" spans="1:37" ht="15" x14ac:dyDescent="0.2">
      <c r="I334" s="2">
        <f t="shared" si="366"/>
        <v>19</v>
      </c>
      <c r="J334" s="11">
        <f t="shared" si="356"/>
        <v>12988.901117317619</v>
      </c>
      <c r="K334" s="11">
        <f t="shared" si="367"/>
        <v>129.88901117317619</v>
      </c>
      <c r="L334" s="24">
        <f t="shared" si="373"/>
        <v>1612.9740543345952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(Interventions)'!$B$136:$AV$256, 34)</f>
        <v>57.515693182836046</v>
      </c>
      <c r="S334" s="46">
        <f>VLOOKUP(I334, '[1]Lapse Rates'!$A$4:$F$24, 4)</f>
        <v>3.5534066900000001E-2</v>
      </c>
      <c r="T334" s="33">
        <f t="shared" si="383"/>
        <v>0.65171521606433236</v>
      </c>
      <c r="U334" s="33">
        <f t="shared" si="374"/>
        <v>3.7483852409741843E-2</v>
      </c>
      <c r="V334" s="39">
        <f t="shared" si="369"/>
        <v>2.315809208737794E-2</v>
      </c>
      <c r="W334" s="32">
        <f t="shared" si="375"/>
        <v>0.59107327156721257</v>
      </c>
      <c r="X334" s="31"/>
      <c r="Y334" s="5">
        <f t="shared" si="380"/>
        <v>0</v>
      </c>
      <c r="Z334" s="5">
        <f t="shared" si="380"/>
        <v>3.924818028552068</v>
      </c>
      <c r="AA334" s="5">
        <f t="shared" si="376"/>
        <v>0</v>
      </c>
      <c r="AB334" s="5">
        <f t="shared" si="361"/>
        <v>3.5596146526265087</v>
      </c>
      <c r="AC334" s="32"/>
      <c r="AD334" s="5">
        <f t="shared" si="381"/>
        <v>7677.3922774759476</v>
      </c>
      <c r="AE334" s="5">
        <f t="shared" si="363"/>
        <v>-76.77392277475947</v>
      </c>
      <c r="AF334" s="5">
        <f t="shared" si="363"/>
        <v>-953.38585124858002</v>
      </c>
      <c r="AG334" s="5">
        <f t="shared" si="384"/>
        <v>-22573.862952866421</v>
      </c>
      <c r="AH334" s="5">
        <f t="shared" si="385"/>
        <v>-15926.630449413813</v>
      </c>
      <c r="AI334" s="42">
        <f t="shared" si="379"/>
        <v>0</v>
      </c>
      <c r="AJ334" s="42">
        <f t="shared" si="382"/>
        <v>746.00568524478751</v>
      </c>
      <c r="AK334" s="42">
        <f t="shared" si="386"/>
        <v>-15180.624764169026</v>
      </c>
    </row>
    <row r="335" spans="1:37" ht="15" x14ac:dyDescent="0.2">
      <c r="I335" s="2">
        <f t="shared" si="366"/>
        <v>20</v>
      </c>
      <c r="J335" s="11">
        <f t="shared" si="356"/>
        <v>12988.901117317619</v>
      </c>
      <c r="K335" s="11">
        <f t="shared" si="367"/>
        <v>129.88901117317619</v>
      </c>
      <c r="L335" s="24">
        <f t="shared" si="373"/>
        <v>1612.9740543345952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(Interventions)'!$B$136:$AV$256, 34)</f>
        <v>64.983397442074093</v>
      </c>
      <c r="S335" s="46">
        <f>VLOOKUP(I335, '[1]Lapse Rates'!$A$4:$F$24, 4)</f>
        <v>0</v>
      </c>
      <c r="T335" s="33">
        <f t="shared" si="383"/>
        <v>0.59107327156721257</v>
      </c>
      <c r="U335" s="33">
        <f t="shared" si="374"/>
        <v>3.840994932363917E-2</v>
      </c>
      <c r="V335" s="39">
        <f t="shared" si="369"/>
        <v>0</v>
      </c>
      <c r="W335" s="32">
        <f t="shared" si="375"/>
        <v>0.5526633222435734</v>
      </c>
      <c r="X335" s="31"/>
      <c r="Y335" s="5">
        <f t="shared" si="380"/>
        <v>0</v>
      </c>
      <c r="Z335" s="5">
        <f t="shared" si="380"/>
        <v>3.5596146526265087</v>
      </c>
      <c r="AA335" s="5">
        <f t="shared" si="376"/>
        <v>0</v>
      </c>
      <c r="AB335" s="5">
        <f t="shared" si="361"/>
        <v>3.3282987989142496</v>
      </c>
      <c r="AC335" s="32"/>
      <c r="AD335" s="5">
        <f>$W335*J335</f>
        <v>7178.489243790018</v>
      </c>
      <c r="AE335" s="5">
        <f t="shared" si="363"/>
        <v>-71.784892437900183</v>
      </c>
      <c r="AF335" s="5">
        <f t="shared" si="363"/>
        <v>-891.43159956124339</v>
      </c>
      <c r="AG335" s="5">
        <f t="shared" si="384"/>
        <v>-23131.585371225894</v>
      </c>
      <c r="AH335" s="5">
        <f t="shared" si="385"/>
        <v>-16916.312619435019</v>
      </c>
      <c r="AI335" s="42">
        <f t="shared" si="379"/>
        <v>0</v>
      </c>
      <c r="AJ335" s="42">
        <f t="shared" si="382"/>
        <v>697.51689506506546</v>
      </c>
      <c r="AK335" s="42">
        <f t="shared" si="386"/>
        <v>-16218.795724369953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228116.3737463078</v>
      </c>
      <c r="AE338" s="21">
        <f t="shared" ref="AE338:AK338" si="387">SUM(AE315:AE335)</f>
        <v>-7218.2290156507397</v>
      </c>
      <c r="AF338" s="21">
        <f t="shared" si="387"/>
        <v>-27120.331124924462</v>
      </c>
      <c r="AG338" s="21">
        <f t="shared" si="387"/>
        <v>-240909.22495621789</v>
      </c>
      <c r="AH338" s="21">
        <f t="shared" si="387"/>
        <v>-47131.411350485272</v>
      </c>
      <c r="AI338" s="21">
        <f t="shared" si="387"/>
        <v>0</v>
      </c>
      <c r="AJ338" s="21">
        <f t="shared" si="387"/>
        <v>20915.630408045556</v>
      </c>
      <c r="AK338" s="21">
        <f t="shared" si="387"/>
        <v>-26215.780942439731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112572.20631988061</v>
      </c>
      <c r="AE340" s="21">
        <f t="shared" ref="AE340:AK340" si="388">AE315+NPV($D$6,AE316:AE335)</f>
        <v>-6074.2765172877926</v>
      </c>
      <c r="AF340" s="21">
        <f t="shared" si="388"/>
        <v>-12914.620552606841</v>
      </c>
      <c r="AG340" s="21">
        <f t="shared" si="388"/>
        <v>-78553.216957966448</v>
      </c>
      <c r="AH340" s="21">
        <f t="shared" si="388"/>
        <v>15030.092292019566</v>
      </c>
      <c r="AI340" s="21">
        <f t="shared" si="388"/>
        <v>0</v>
      </c>
      <c r="AJ340" s="21">
        <f t="shared" si="388"/>
        <v>9687.5372498730776</v>
      </c>
      <c r="AK340" s="21">
        <f t="shared" si="388"/>
        <v>24717.629541892635</v>
      </c>
    </row>
    <row r="342" spans="1:39" x14ac:dyDescent="0.15">
      <c r="AC342" s="22" t="str">
        <f>"Present Value at "&amp;TEXT($D$7,"0.00%")&amp;":"</f>
        <v>Present Value at 5.64%:</v>
      </c>
      <c r="AD342" s="21">
        <f>AD315+NPV($D$7,AD316:AD335)</f>
        <v>145815.75520541976</v>
      </c>
      <c r="AE342" s="21">
        <f t="shared" ref="AE342:AK342" si="389">AE315+NPV($D$7,AE316:AE335)</f>
        <v>-6402.0919001055208</v>
      </c>
      <c r="AF342" s="21">
        <f t="shared" si="389"/>
        <v>-16985.46305360784</v>
      </c>
      <c r="AG342" s="21">
        <f t="shared" si="389"/>
        <v>-120764.75310107227</v>
      </c>
      <c r="AH342" s="21">
        <f t="shared" si="389"/>
        <v>1663.4471506341306</v>
      </c>
      <c r="AI342" s="21">
        <f t="shared" si="389"/>
        <v>0</v>
      </c>
      <c r="AJ342" s="21">
        <f t="shared" si="389"/>
        <v>12918.128583340027</v>
      </c>
      <c r="AK342" s="21">
        <f t="shared" si="389"/>
        <v>14581.575733974154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12698.849869796455</v>
      </c>
    </row>
    <row r="345" spans="1:39" ht="15" x14ac:dyDescent="0.2">
      <c r="G345" s="58" t="s">
        <v>120</v>
      </c>
      <c r="H345" s="57"/>
      <c r="I345" s="57"/>
      <c r="J345" s="11">
        <f>H$344</f>
        <v>12698.849869796455</v>
      </c>
      <c r="K345" s="11">
        <f>J345*$C$10</f>
        <v>5079.5399479185826</v>
      </c>
      <c r="L345" s="24">
        <f>$C$354</f>
        <v>1962.0140396022473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12698.849869796455</v>
      </c>
      <c r="AE345" s="5">
        <f>-$W345*K345</f>
        <v>-5079.5399479185826</v>
      </c>
      <c r="AF345" s="5">
        <f>-$W345*L345</f>
        <v>-1962.0140396022473</v>
      </c>
      <c r="AG345" s="5"/>
      <c r="AH345" s="5">
        <f>SUM(AD345:AG345)</f>
        <v>5657.2958822756254</v>
      </c>
      <c r="AI345" s="42">
        <f>Y345-AA345</f>
        <v>0</v>
      </c>
      <c r="AJ345" s="42"/>
      <c r="AK345" s="42">
        <f>SUM(AH345:AJ345)</f>
        <v>5657.2958822756254</v>
      </c>
      <c r="AL345" s="6" t="s">
        <v>39</v>
      </c>
      <c r="AM345" s="36">
        <f>AK372</f>
        <v>14291.869115131427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12698.849869796455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(Interventions)'!$B$136:$AV$256, 37)</f>
        <v>7.091172723015875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7.0911727230158752E-3</v>
      </c>
      <c r="V346" s="39">
        <f>MIN(S346*T346,T346-U346)</f>
        <v>2.6703721500000001E-3</v>
      </c>
      <c r="W346" s="32">
        <f>T346-SUM(U346:V346)</f>
        <v>0.99023845512698416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5.9635031459266852</v>
      </c>
      <c r="AC346" s="32"/>
      <c r="AD346" s="5">
        <f t="shared" ref="AD346:AD348" si="398">$W346*J346</f>
        <v>12574.889476956745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-4270.5098578091274</v>
      </c>
      <c r="AH346" s="5">
        <f t="shared" ref="AH346:AH354" si="400">SUM(AD346:AG346)</f>
        <v>8304.3796191476176</v>
      </c>
      <c r="AI346" s="42">
        <f>-M346*$W345*(N346-N345)/1000</f>
        <v>0</v>
      </c>
      <c r="AJ346" s="42">
        <f>$D$6*SUM(Y346:Z346,AD346:AE346)</f>
        <v>1234.1874443384568</v>
      </c>
      <c r="AK346" s="42">
        <f t="shared" ref="AK346" si="401">SUM(AH346:AJ346)</f>
        <v>9538.5670634860744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12698.849869796455</v>
      </c>
      <c r="K347" s="11">
        <f t="shared" ref="K347:K365" si="403">J347*$C$11</f>
        <v>126.98849869796456</v>
      </c>
      <c r="L347" s="24">
        <f>$C$355</f>
        <v>1581.0485435083533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(Interventions)'!$B$136:$AV$256, 37)</f>
        <v>7.849181227879658</v>
      </c>
      <c r="S347" s="46">
        <f>VLOOKUP(I347, '[1]Lapse Rates'!$A$4:$F$24, 4)</f>
        <v>2.4152155999999998E-3</v>
      </c>
      <c r="T347" s="33">
        <f t="shared" ref="T347:T349" si="404">W346</f>
        <v>0.99023845512698416</v>
      </c>
      <c r="U347" s="33">
        <f>T347*R347/1000</f>
        <v>7.772561093107277E-3</v>
      </c>
      <c r="V347" s="39">
        <f t="shared" ref="V347:V365" si="405">MIN(S347*T347,T347-U347)</f>
        <v>2.391639364542592E-3</v>
      </c>
      <c r="W347" s="32">
        <f>T347-SUM(U347:V347)</f>
        <v>0.98007425466933429</v>
      </c>
      <c r="X347" s="32"/>
      <c r="Y347" s="5">
        <f t="shared" ref="Y347:Z362" si="406">AA346</f>
        <v>0</v>
      </c>
      <c r="Z347" s="5">
        <f t="shared" si="406"/>
        <v>5.9635031459266852</v>
      </c>
      <c r="AA347" s="5">
        <f>O347*W347</f>
        <v>0</v>
      </c>
      <c r="AB347" s="5">
        <f t="shared" si="397"/>
        <v>5.9022913831525852</v>
      </c>
      <c r="AC347" s="32"/>
      <c r="AD347" s="5">
        <f t="shared" si="398"/>
        <v>12445.815821298533</v>
      </c>
      <c r="AE347" s="5">
        <f t="shared" si="399"/>
        <v>-124.45815821298534</v>
      </c>
      <c r="AF347" s="5">
        <f t="shared" si="399"/>
        <v>-1549.5449728749859</v>
      </c>
      <c r="AG347" s="5">
        <f t="shared" ref="AG347:AG350" si="407">-U347*M347</f>
        <v>-4680.8616945409021</v>
      </c>
      <c r="AH347" s="5">
        <f t="shared" si="400"/>
        <v>6090.9509956696593</v>
      </c>
      <c r="AI347" s="42">
        <f>-M347*($W346*N347-$W345*N346)/1000</f>
        <v>0</v>
      </c>
      <c r="AJ347" s="42">
        <f t="shared" ref="AJ347:AJ348" si="408">$D$6*SUM(Y347:Z347,AD347:AE347)</f>
        <v>1209.3102064073078</v>
      </c>
      <c r="AK347" s="42">
        <f>SUM(AH347:AJ347)</f>
        <v>7300.2612020769666</v>
      </c>
      <c r="AL347" s="48" t="s">
        <v>59</v>
      </c>
      <c r="AM347" s="54">
        <f>AK372/AD372</f>
        <v>0.10000000141939694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12698.849869796455</v>
      </c>
      <c r="K348" s="11">
        <f t="shared" si="403"/>
        <v>126.98849869796456</v>
      </c>
      <c r="L348" s="24">
        <f t="shared" ref="L348:L365" si="409">$C$355</f>
        <v>1581.0485435083533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(Interventions)'!$B$136:$AV$256, 37)</f>
        <v>8.6664952682023024</v>
      </c>
      <c r="S348" s="46">
        <f>VLOOKUP(I348, '[1]Lapse Rates'!$A$4:$F$24, 4)</f>
        <v>2.3963082999999999E-3</v>
      </c>
      <c r="T348" s="33">
        <f t="shared" si="404"/>
        <v>0.98007425466933429</v>
      </c>
      <c r="U348" s="33">
        <f t="shared" ref="U348:U365" si="410">T348*R348/1000</f>
        <v>8.493808890578684E-3</v>
      </c>
      <c r="V348" s="39">
        <f t="shared" si="405"/>
        <v>2.3485600710804392E-3</v>
      </c>
      <c r="W348" s="32">
        <f t="shared" ref="W348:W365" si="411">T348-SUM(U348:V348)</f>
        <v>0.96923188570767516</v>
      </c>
      <c r="X348" s="32"/>
      <c r="Y348" s="5">
        <f t="shared" si="406"/>
        <v>0</v>
      </c>
      <c r="Z348" s="5">
        <f t="shared" si="406"/>
        <v>5.9022913831525852</v>
      </c>
      <c r="AA348" s="5">
        <f t="shared" ref="AA348:AA365" si="412">O348*W348</f>
        <v>0</v>
      </c>
      <c r="AB348" s="5">
        <f t="shared" si="397"/>
        <v>5.8369954929784749</v>
      </c>
      <c r="AC348" s="32"/>
      <c r="AD348" s="5">
        <f t="shared" si="398"/>
        <v>12308.130205621483</v>
      </c>
      <c r="AE348" s="5">
        <f t="shared" si="399"/>
        <v>-123.08130205621484</v>
      </c>
      <c r="AF348" s="5">
        <f>-$W348*L348</f>
        <v>-1532.4026612199746</v>
      </c>
      <c r="AG348" s="5">
        <f t="shared" si="407"/>
        <v>-5115.2180343643104</v>
      </c>
      <c r="AH348" s="5">
        <f t="shared" si="400"/>
        <v>5537.4282079809836</v>
      </c>
      <c r="AI348" s="42">
        <f>-M348*($W347*N348-$W346*N347)/1000</f>
        <v>0</v>
      </c>
      <c r="AJ348" s="42">
        <f t="shared" si="408"/>
        <v>1195.93231222444</v>
      </c>
      <c r="AK348" s="42">
        <f t="shared" ref="AK348:AK355" si="413">SUM(AH348:AJ348)</f>
        <v>6733.3605202054241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12698.849869796455</v>
      </c>
      <c r="K349" s="11">
        <f t="shared" si="403"/>
        <v>126.98849869796456</v>
      </c>
      <c r="L349" s="24">
        <f t="shared" si="409"/>
        <v>1581.0485435083533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(Interventions)'!$B$136:$AV$256, 37)</f>
        <v>9.5444427542032528</v>
      </c>
      <c r="S349" s="46">
        <f>VLOOKUP(I349, '[1]Lapse Rates'!$A$4:$F$24, 4)</f>
        <v>2.1941491999999999E-3</v>
      </c>
      <c r="T349" s="33">
        <f t="shared" si="404"/>
        <v>0.96923188570767516</v>
      </c>
      <c r="U349" s="33">
        <f t="shared" si="410"/>
        <v>9.2507782486853755E-3</v>
      </c>
      <c r="V349" s="39">
        <f t="shared" si="405"/>
        <v>2.1266393666399866E-3</v>
      </c>
      <c r="W349" s="32">
        <f t="shared" si="411"/>
        <v>0.95785446809234975</v>
      </c>
      <c r="X349" s="32"/>
      <c r="Y349" s="5">
        <f>AA348</f>
        <v>0</v>
      </c>
      <c r="Z349" s="5">
        <f t="shared" si="406"/>
        <v>5.8369954929784749</v>
      </c>
      <c r="AA349" s="5">
        <f t="shared" si="412"/>
        <v>0</v>
      </c>
      <c r="AB349" s="5">
        <f t="shared" si="397"/>
        <v>5.768477384647877</v>
      </c>
      <c r="AC349" s="32"/>
      <c r="AD349" s="5">
        <f>$W349*J349</f>
        <v>12163.650087418488</v>
      </c>
      <c r="AE349" s="5">
        <f t="shared" si="399"/>
        <v>-121.63650087418489</v>
      </c>
      <c r="AF349" s="5">
        <f t="shared" si="399"/>
        <v>-1514.4144116703781</v>
      </c>
      <c r="AG349" s="5">
        <f t="shared" si="407"/>
        <v>-5571.086933927545</v>
      </c>
      <c r="AH349" s="5">
        <f t="shared" si="400"/>
        <v>4956.5122409463802</v>
      </c>
      <c r="AI349" s="42">
        <f t="shared" ref="AI349:AI365" si="415">-M349*($W348*N349-$W347*N348)/1000</f>
        <v>0</v>
      </c>
      <c r="AJ349" s="42">
        <f>$D$6*SUM(Y349:Z349,AD349:AE349)</f>
        <v>1181.8941420978574</v>
      </c>
      <c r="AK349" s="42">
        <f t="shared" si="413"/>
        <v>6138.4063830442374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12698.849869796455</v>
      </c>
      <c r="K350" s="11">
        <f t="shared" si="403"/>
        <v>126.98849869796456</v>
      </c>
      <c r="L350" s="24">
        <f t="shared" si="409"/>
        <v>1581.0485435083533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(Interventions)'!$B$136:$AV$256, 37)</f>
        <v>10.537809176367295</v>
      </c>
      <c r="S350" s="46">
        <f>VLOOKUP(I350, '[1]Lapse Rates'!$A$4:$F$24, 4)</f>
        <v>1.9313649E-3</v>
      </c>
      <c r="T350" s="33">
        <f>W349</f>
        <v>0.95785446809234975</v>
      </c>
      <c r="U350" s="33">
        <f t="shared" si="410"/>
        <v>1.0093687603487977E-2</v>
      </c>
      <c r="V350" s="39">
        <f t="shared" si="405"/>
        <v>1.8499664989817342E-3</v>
      </c>
      <c r="W350" s="32">
        <f t="shared" si="411"/>
        <v>0.94591081398988008</v>
      </c>
      <c r="X350" s="32"/>
      <c r="Y350" s="5">
        <f t="shared" ref="Y350:Z365" si="416">AA349</f>
        <v>0</v>
      </c>
      <c r="Z350" s="5">
        <f t="shared" si="406"/>
        <v>5.768477384647877</v>
      </c>
      <c r="AA350" s="5">
        <f t="shared" si="412"/>
        <v>0</v>
      </c>
      <c r="AB350" s="5">
        <f t="shared" si="397"/>
        <v>5.6965492359831149</v>
      </c>
      <c r="AC350" s="32"/>
      <c r="AD350" s="5">
        <f t="shared" ref="AD350:AD364" si="417">$W350*J350</f>
        <v>12011.979417074448</v>
      </c>
      <c r="AE350" s="5">
        <f t="shared" si="399"/>
        <v>-120.11979417074448</v>
      </c>
      <c r="AF350" s="5">
        <f t="shared" si="399"/>
        <v>-1495.5309147475009</v>
      </c>
      <c r="AG350" s="5">
        <f t="shared" si="407"/>
        <v>-6078.7113917609613</v>
      </c>
      <c r="AH350" s="5">
        <f t="shared" si="400"/>
        <v>4317.6173163952399</v>
      </c>
      <c r="AI350" s="42">
        <f t="shared" si="415"/>
        <v>0</v>
      </c>
      <c r="AJ350" s="42">
        <f t="shared" ref="AJ350:AJ365" si="418">$D$6*SUM(Y350:Z350,AD350:AE350)</f>
        <v>1167.1573166382873</v>
      </c>
      <c r="AK350" s="42">
        <f t="shared" si="413"/>
        <v>5484.7746330335267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12698.849869796455</v>
      </c>
      <c r="K351" s="11">
        <f t="shared" si="403"/>
        <v>126.98849869796456</v>
      </c>
      <c r="L351" s="24">
        <f t="shared" si="409"/>
        <v>1581.0485435083533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(Interventions)'!$B$136:$AV$256, 37)</f>
        <v>11.66368926318337</v>
      </c>
      <c r="S351" s="46">
        <f>VLOOKUP(I351, '[1]Lapse Rates'!$A$4:$F$24, 4)</f>
        <v>1.9726812000000001E-3</v>
      </c>
      <c r="T351" s="33">
        <f t="shared" ref="T351:T365" si="419">W350</f>
        <v>0.94591081398988008</v>
      </c>
      <c r="U351" s="33">
        <f t="shared" si="410"/>
        <v>1.1032809805062806E-2</v>
      </c>
      <c r="V351" s="39">
        <f t="shared" si="405"/>
        <v>1.8659804796345334E-3</v>
      </c>
      <c r="W351" s="32">
        <f t="shared" si="411"/>
        <v>0.93301202370518277</v>
      </c>
      <c r="X351" s="32"/>
      <c r="Y351" s="5">
        <f t="shared" si="416"/>
        <v>0</v>
      </c>
      <c r="Z351" s="5">
        <f t="shared" si="406"/>
        <v>5.6965492359831149</v>
      </c>
      <c r="AA351" s="5">
        <f t="shared" si="412"/>
        <v>0</v>
      </c>
      <c r="AB351" s="5">
        <f t="shared" si="397"/>
        <v>5.6188689802394851</v>
      </c>
      <c r="AC351" s="32"/>
      <c r="AD351" s="5">
        <f t="shared" si="417"/>
        <v>11848.179615747087</v>
      </c>
      <c r="AE351" s="5">
        <f t="shared" si="399"/>
        <v>-118.48179615747088</v>
      </c>
      <c r="AF351" s="5">
        <f t="shared" si="399"/>
        <v>-1475.1373011548603</v>
      </c>
      <c r="AG351" s="5">
        <f>-U351*M351</f>
        <v>-6644.2780160931688</v>
      </c>
      <c r="AH351" s="5">
        <f t="shared" si="400"/>
        <v>3610.2825023415862</v>
      </c>
      <c r="AI351" s="42">
        <f t="shared" si="415"/>
        <v>0</v>
      </c>
      <c r="AJ351" s="42">
        <f t="shared" si="418"/>
        <v>1151.2421875817913</v>
      </c>
      <c r="AK351" s="42">
        <f t="shared" si="413"/>
        <v>4761.5246899233771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12698.849869796455</v>
      </c>
      <c r="K352" s="11">
        <f t="shared" si="403"/>
        <v>126.98849869796456</v>
      </c>
      <c r="L352" s="24">
        <f t="shared" si="409"/>
        <v>1581.0485435083533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(Interventions)'!$B$136:$AV$256, 37)</f>
        <v>12.958933771610008</v>
      </c>
      <c r="S352" s="46">
        <f>VLOOKUP(I352, '[1]Lapse Rates'!$A$4:$F$24, 4)</f>
        <v>1.7228968999999999E-3</v>
      </c>
      <c r="T352" s="33">
        <f t="shared" si="419"/>
        <v>0.93301202370518277</v>
      </c>
      <c r="U352" s="33">
        <f t="shared" si="410"/>
        <v>1.209084102331129E-2</v>
      </c>
      <c r="V352" s="39">
        <f t="shared" si="405"/>
        <v>1.6074835233043858E-3</v>
      </c>
      <c r="W352" s="32">
        <f t="shared" si="411"/>
        <v>0.91931369915856709</v>
      </c>
      <c r="X352" s="32"/>
      <c r="Y352" s="5">
        <f t="shared" si="416"/>
        <v>0</v>
      </c>
      <c r="Z352" s="5">
        <f t="shared" si="406"/>
        <v>5.6188689802394851</v>
      </c>
      <c r="AA352" s="5">
        <f t="shared" si="412"/>
        <v>0</v>
      </c>
      <c r="AB352" s="5">
        <f t="shared" si="397"/>
        <v>5.5363736973056472</v>
      </c>
      <c r="AC352" s="32"/>
      <c r="AD352" s="5">
        <f t="shared" si="417"/>
        <v>11674.226648861868</v>
      </c>
      <c r="AE352" s="5">
        <f t="shared" si="399"/>
        <v>-116.74226648861868</v>
      </c>
      <c r="AF352" s="5">
        <f t="shared" si="399"/>
        <v>-1453.4795850819289</v>
      </c>
      <c r="AG352" s="5">
        <f t="shared" ref="AG352:AG365" si="420">-U352*M352</f>
        <v>-7281.4550986277345</v>
      </c>
      <c r="AH352" s="5">
        <f t="shared" si="400"/>
        <v>2822.5496986635872</v>
      </c>
      <c r="AI352" s="42">
        <f t="shared" si="415"/>
        <v>0</v>
      </c>
      <c r="AJ352" s="42">
        <f t="shared" si="418"/>
        <v>1134.3404289577775</v>
      </c>
      <c r="AK352" s="42">
        <f t="shared" si="413"/>
        <v>3956.8901276213646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12698.849869796455</v>
      </c>
      <c r="K353" s="11">
        <f t="shared" si="403"/>
        <v>126.98849869796456</v>
      </c>
      <c r="L353" s="24">
        <f t="shared" si="409"/>
        <v>1581.0485435083533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(Interventions)'!$B$136:$AV$256, 37)</f>
        <v>14.459066347847346</v>
      </c>
      <c r="S353" s="46">
        <f>VLOOKUP(I353, '[1]Lapse Rates'!$A$4:$F$24, 4)</f>
        <v>1.5750323E-3</v>
      </c>
      <c r="T353" s="33">
        <f t="shared" si="419"/>
        <v>0.91931369915856709</v>
      </c>
      <c r="U353" s="33">
        <f t="shared" si="410"/>
        <v>1.3292417770618696E-2</v>
      </c>
      <c r="V353" s="39">
        <f t="shared" si="405"/>
        <v>1.4479487700072258E-3</v>
      </c>
      <c r="W353" s="32">
        <f t="shared" si="411"/>
        <v>0.90457333261794115</v>
      </c>
      <c r="X353" s="32"/>
      <c r="Y353" s="5">
        <f t="shared" si="416"/>
        <v>0</v>
      </c>
      <c r="Z353" s="5">
        <f t="shared" si="406"/>
        <v>5.5363736973056472</v>
      </c>
      <c r="AA353" s="5">
        <f t="shared" si="412"/>
        <v>0</v>
      </c>
      <c r="AB353" s="5">
        <f t="shared" si="397"/>
        <v>5.4476029352917008</v>
      </c>
      <c r="AC353" s="32"/>
      <c r="AD353" s="5">
        <f t="shared" si="417"/>
        <v>11487.040947136687</v>
      </c>
      <c r="AE353" s="5">
        <f t="shared" si="399"/>
        <v>-114.87040947136688</v>
      </c>
      <c r="AF353" s="5">
        <f t="shared" si="399"/>
        <v>-1430.1743500320931</v>
      </c>
      <c r="AG353" s="5">
        <f t="shared" si="420"/>
        <v>-8005.0794615819268</v>
      </c>
      <c r="AH353" s="5">
        <f t="shared" si="400"/>
        <v>1936.9167260513004</v>
      </c>
      <c r="AI353" s="42">
        <f t="shared" si="415"/>
        <v>0</v>
      </c>
      <c r="AJ353" s="42">
        <f t="shared" si="418"/>
        <v>1116.1530480046736</v>
      </c>
      <c r="AK353" s="42">
        <f t="shared" si="413"/>
        <v>3053.069774055974</v>
      </c>
    </row>
    <row r="354" spans="1:37" ht="15" x14ac:dyDescent="0.2">
      <c r="A354" s="12"/>
      <c r="B354" s="13">
        <v>1</v>
      </c>
      <c r="C354" s="10">
        <f>$H$344*0.14+$B$357</f>
        <v>1962.0140396022473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12698.849869796455</v>
      </c>
      <c r="K354" s="11">
        <f t="shared" si="403"/>
        <v>126.98849869796456</v>
      </c>
      <c r="L354" s="24">
        <f t="shared" si="409"/>
        <v>1581.0485435083533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(Interventions)'!$B$136:$AV$256, 37)</f>
        <v>16.197801805168343</v>
      </c>
      <c r="S354" s="46">
        <f>VLOOKUP(I354, '[1]Lapse Rates'!$A$4:$F$24, 4)</f>
        <v>1.4424080000000001E-3</v>
      </c>
      <c r="T354" s="33">
        <f t="shared" si="419"/>
        <v>0.90457333261794115</v>
      </c>
      <c r="U354" s="33">
        <f t="shared" si="410"/>
        <v>1.465209955998603E-2</v>
      </c>
      <c r="V354" s="39">
        <f t="shared" si="405"/>
        <v>1.3047638115547793E-3</v>
      </c>
      <c r="W354" s="32">
        <f t="shared" si="411"/>
        <v>0.88861646924640036</v>
      </c>
      <c r="X354" s="32"/>
      <c r="Y354" s="5">
        <f t="shared" si="416"/>
        <v>0</v>
      </c>
      <c r="Z354" s="5">
        <f t="shared" si="406"/>
        <v>5.4476029352917008</v>
      </c>
      <c r="AA354" s="5">
        <f t="shared" si="412"/>
        <v>0</v>
      </c>
      <c r="AB354" s="5">
        <f t="shared" si="397"/>
        <v>5.3515060765779046</v>
      </c>
      <c r="AC354" s="32"/>
      <c r="AD354" s="5">
        <f t="shared" si="417"/>
        <v>11284.407134788637</v>
      </c>
      <c r="AE354" s="5">
        <f t="shared" si="399"/>
        <v>-112.84407134788637</v>
      </c>
      <c r="AF354" s="5">
        <f t="shared" si="399"/>
        <v>-1404.9457744395568</v>
      </c>
      <c r="AG354" s="5">
        <f t="shared" si="420"/>
        <v>-8823.9192659108267</v>
      </c>
      <c r="AH354" s="5">
        <f t="shared" si="400"/>
        <v>942.69802309036641</v>
      </c>
      <c r="AI354" s="42">
        <f t="shared" si="415"/>
        <v>0</v>
      </c>
      <c r="AJ354" s="42">
        <f t="shared" si="418"/>
        <v>1096.4647463714898</v>
      </c>
      <c r="AK354" s="42">
        <f t="shared" si="413"/>
        <v>2039.1627694618562</v>
      </c>
    </row>
    <row r="355" spans="1:37" ht="15" x14ac:dyDescent="0.2">
      <c r="A355" s="12"/>
      <c r="B355" s="70" t="s">
        <v>49</v>
      </c>
      <c r="C355" s="10">
        <f>$H$344*0.11+$B$357</f>
        <v>1581.0485435083533</v>
      </c>
      <c r="D355" s="1"/>
      <c r="E355" s="1"/>
      <c r="F355" s="1"/>
      <c r="I355" s="2">
        <f t="shared" si="402"/>
        <v>10</v>
      </c>
      <c r="J355" s="11">
        <f t="shared" si="392"/>
        <v>12698.849869796455</v>
      </c>
      <c r="K355" s="11">
        <f t="shared" si="403"/>
        <v>126.98849869796456</v>
      </c>
      <c r="L355" s="24">
        <f t="shared" si="409"/>
        <v>1581.0485435083533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(Interventions)'!$B$136:$AV$256, 37)</f>
        <v>18.275093892977562</v>
      </c>
      <c r="S355" s="46">
        <f>VLOOKUP(I355, '[1]Lapse Rates'!$A$4:$F$24, 4)</f>
        <v>1.4007732E-3</v>
      </c>
      <c r="T355" s="33">
        <f t="shared" si="419"/>
        <v>0.88861646924640036</v>
      </c>
      <c r="U355" s="33">
        <f t="shared" si="410"/>
        <v>1.6239549410324176E-2</v>
      </c>
      <c r="V355" s="39">
        <f t="shared" si="405"/>
        <v>1.2447501351989818E-3</v>
      </c>
      <c r="W355" s="32">
        <f t="shared" si="411"/>
        <v>0.87113216970087726</v>
      </c>
      <c r="X355" s="32"/>
      <c r="Y355" s="5">
        <f t="shared" si="416"/>
        <v>0</v>
      </c>
      <c r="Z355" s="5">
        <f t="shared" si="406"/>
        <v>5.3515060765779046</v>
      </c>
      <c r="AA355" s="5">
        <f t="shared" si="412"/>
        <v>0</v>
      </c>
      <c r="AB355" s="5">
        <f t="shared" si="397"/>
        <v>5.2462105542678961</v>
      </c>
      <c r="AC355" s="32"/>
      <c r="AD355" s="5">
        <f t="shared" si="417"/>
        <v>11062.376639781489</v>
      </c>
      <c r="AE355" s="5">
        <f t="shared" si="399"/>
        <v>-110.62376639781489</v>
      </c>
      <c r="AF355" s="5">
        <f t="shared" si="399"/>
        <v>-1377.3022481088437</v>
      </c>
      <c r="AG355" s="5">
        <f t="shared" si="420"/>
        <v>-9779.9276018301189</v>
      </c>
      <c r="AH355" s="5">
        <f>SUM(AD355:AG355)</f>
        <v>-205.47697655529009</v>
      </c>
      <c r="AI355" s="42">
        <f t="shared" si="415"/>
        <v>0</v>
      </c>
      <c r="AJ355" s="42">
        <f t="shared" si="418"/>
        <v>1074.8919396250508</v>
      </c>
      <c r="AK355" s="42">
        <f t="shared" si="413"/>
        <v>869.41496306976069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12698.849869796455</v>
      </c>
      <c r="K356" s="11">
        <f t="shared" si="403"/>
        <v>126.98849869796456</v>
      </c>
      <c r="L356" s="24">
        <f t="shared" si="409"/>
        <v>1581.0485435083533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(Interventions)'!$B$136:$AV$256, 37)</f>
        <v>20.684259455872567</v>
      </c>
      <c r="S356" s="46">
        <f>VLOOKUP(I356, '[1]Lapse Rates'!$A$4:$F$24, 4)</f>
        <v>1.2298243999999999E-3</v>
      </c>
      <c r="T356" s="33">
        <f t="shared" si="419"/>
        <v>0.87113216970087726</v>
      </c>
      <c r="U356" s="33">
        <f t="shared" si="410"/>
        <v>1.8018723818450155E-2</v>
      </c>
      <c r="V356" s="39">
        <f t="shared" si="405"/>
        <v>1.0713395979230795E-3</v>
      </c>
      <c r="W356" s="32">
        <f t="shared" si="411"/>
        <v>0.85204210628450405</v>
      </c>
      <c r="X356" s="31"/>
      <c r="Y356" s="5">
        <f t="shared" si="416"/>
        <v>0</v>
      </c>
      <c r="Z356" s="5">
        <f t="shared" si="406"/>
        <v>5.2462105542678961</v>
      </c>
      <c r="AA356" s="5">
        <f t="shared" si="412"/>
        <v>0</v>
      </c>
      <c r="AB356" s="5">
        <f t="shared" si="397"/>
        <v>5.131244656256106</v>
      </c>
      <c r="AC356" s="32"/>
      <c r="AD356" s="5">
        <f t="shared" si="417"/>
        <v>10819.954790452071</v>
      </c>
      <c r="AE356" s="5">
        <f t="shared" si="399"/>
        <v>-108.19954790452073</v>
      </c>
      <c r="AF356" s="5">
        <f t="shared" si="399"/>
        <v>-1347.1199311489047</v>
      </c>
      <c r="AG356" s="5">
        <f t="shared" si="420"/>
        <v>-10851.398026461418</v>
      </c>
      <c r="AH356" s="5">
        <f t="shared" ref="AH356:AH365" si="421">SUM(AD356:AG356)</f>
        <v>-1486.7627150627723</v>
      </c>
      <c r="AI356" s="42">
        <f t="shared" si="415"/>
        <v>0</v>
      </c>
      <c r="AJ356" s="42">
        <f t="shared" si="418"/>
        <v>1051.3378425492886</v>
      </c>
      <c r="AK356" s="42">
        <f t="shared" ref="AK356:AK365" si="422">SUM(AH356:AJ356)</f>
        <v>-435.42487251348371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12698.849869796455</v>
      </c>
      <c r="K357" s="11">
        <f t="shared" si="403"/>
        <v>126.98849869796456</v>
      </c>
      <c r="L357" s="24">
        <f t="shared" si="409"/>
        <v>1581.0485435083533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(Interventions)'!$B$136:$AV$256, 37)</f>
        <v>23.468261143974047</v>
      </c>
      <c r="S357" s="46">
        <f>VLOOKUP(I357, '[1]Lapse Rates'!$A$4:$F$24, 4)</f>
        <v>1.0984558E-3</v>
      </c>
      <c r="T357" s="33">
        <f t="shared" si="419"/>
        <v>0.85204210628450405</v>
      </c>
      <c r="U357" s="33">
        <f t="shared" si="410"/>
        <v>1.9995946655946433E-2</v>
      </c>
      <c r="V357" s="39">
        <f t="shared" si="405"/>
        <v>9.3593059349242986E-4</v>
      </c>
      <c r="W357" s="32">
        <f t="shared" si="411"/>
        <v>0.83111022903506515</v>
      </c>
      <c r="X357" s="31"/>
      <c r="Y357" s="5">
        <f t="shared" si="416"/>
        <v>0</v>
      </c>
      <c r="Z357" s="5">
        <f t="shared" si="406"/>
        <v>5.131244656256106</v>
      </c>
      <c r="AA357" s="5">
        <f t="shared" si="412"/>
        <v>0</v>
      </c>
      <c r="AB357" s="5">
        <f t="shared" si="397"/>
        <v>5.0051868212155828</v>
      </c>
      <c r="AC357" s="32"/>
      <c r="AD357" s="5">
        <f t="shared" si="417"/>
        <v>10554.144023768438</v>
      </c>
      <c r="AE357" s="5">
        <f t="shared" si="399"/>
        <v>-105.5414402376844</v>
      </c>
      <c r="AF357" s="5">
        <f t="shared" si="399"/>
        <v>-1314.0256171107837</v>
      </c>
      <c r="AG357" s="5">
        <f t="shared" si="420"/>
        <v>-12042.138958663965</v>
      </c>
      <c r="AH357" s="5">
        <f t="shared" si="421"/>
        <v>-2907.5619922439946</v>
      </c>
      <c r="AI357" s="42">
        <f t="shared" si="415"/>
        <v>0</v>
      </c>
      <c r="AJ357" s="42">
        <f t="shared" si="418"/>
        <v>1025.5112885451458</v>
      </c>
      <c r="AK357" s="42">
        <f t="shared" si="422"/>
        <v>-1882.0507036988488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12698.849869796455</v>
      </c>
      <c r="K358" s="11">
        <f t="shared" si="403"/>
        <v>126.98849869796456</v>
      </c>
      <c r="L358" s="24">
        <f t="shared" si="409"/>
        <v>1581.0485435083533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(Interventions)'!$B$136:$AV$256, 37)</f>
        <v>26.703396001579133</v>
      </c>
      <c r="S358" s="46">
        <f>VLOOKUP(I358, '[1]Lapse Rates'!$A$4:$F$24, 4)</f>
        <v>9.9047419999999994E-4</v>
      </c>
      <c r="T358" s="33">
        <f t="shared" si="419"/>
        <v>0.83111022903506515</v>
      </c>
      <c r="U358" s="33">
        <f t="shared" si="410"/>
        <v>2.2193465566886478E-2</v>
      </c>
      <c r="V358" s="39">
        <f t="shared" si="405"/>
        <v>8.2319323921532285E-4</v>
      </c>
      <c r="W358" s="32">
        <f t="shared" si="411"/>
        <v>0.80809357022896333</v>
      </c>
      <c r="X358" s="31"/>
      <c r="Y358" s="5">
        <f t="shared" si="416"/>
        <v>0</v>
      </c>
      <c r="Z358" s="5">
        <f t="shared" si="406"/>
        <v>5.0051868212155828</v>
      </c>
      <c r="AA358" s="5">
        <f t="shared" si="412"/>
        <v>0</v>
      </c>
      <c r="AB358" s="5">
        <f t="shared" si="397"/>
        <v>4.8665738270541832</v>
      </c>
      <c r="AC358" s="32"/>
      <c r="AD358" s="5">
        <f t="shared" si="417"/>
        <v>10261.858929085423</v>
      </c>
      <c r="AE358" s="5">
        <f t="shared" si="399"/>
        <v>-102.61858929085425</v>
      </c>
      <c r="AF358" s="5">
        <f t="shared" si="399"/>
        <v>-1277.6351622289676</v>
      </c>
      <c r="AG358" s="5">
        <f t="shared" si="420"/>
        <v>-13365.548574880477</v>
      </c>
      <c r="AH358" s="5">
        <f t="shared" si="421"/>
        <v>-4483.9433973148753</v>
      </c>
      <c r="AI358" s="42">
        <f t="shared" si="415"/>
        <v>0</v>
      </c>
      <c r="AJ358" s="42">
        <f t="shared" si="418"/>
        <v>997.11248616100852</v>
      </c>
      <c r="AK358" s="42">
        <f t="shared" si="422"/>
        <v>-3486.8309111538665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12698.849869796455</v>
      </c>
      <c r="K359" s="11">
        <f t="shared" si="403"/>
        <v>126.98849869796456</v>
      </c>
      <c r="L359" s="24">
        <f t="shared" si="409"/>
        <v>1581.0485435083533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(Interventions)'!$B$136:$AV$256, 37)</f>
        <v>30.349549378821656</v>
      </c>
      <c r="S359" s="46">
        <f>VLOOKUP(I359, '[1]Lapse Rates'!$A$4:$F$24, 4)</f>
        <v>9.2791330000000004E-4</v>
      </c>
      <c r="T359" s="33">
        <f t="shared" si="419"/>
        <v>0.80809357022896333</v>
      </c>
      <c r="U359" s="33">
        <f t="shared" si="410"/>
        <v>2.4525275712372209E-2</v>
      </c>
      <c r="V359" s="39">
        <f t="shared" si="405"/>
        <v>7.4984077145993911E-4</v>
      </c>
      <c r="W359" s="32">
        <f t="shared" si="411"/>
        <v>0.78281845374513115</v>
      </c>
      <c r="X359" s="31"/>
      <c r="Y359" s="5">
        <f t="shared" si="416"/>
        <v>0</v>
      </c>
      <c r="Z359" s="5">
        <f t="shared" si="406"/>
        <v>4.8665738270541832</v>
      </c>
      <c r="AA359" s="5">
        <f t="shared" si="412"/>
        <v>0</v>
      </c>
      <c r="AB359" s="5">
        <f t="shared" si="397"/>
        <v>4.7143597458047655</v>
      </c>
      <c r="AC359" s="32"/>
      <c r="AD359" s="5">
        <f t="shared" si="417"/>
        <v>9940.8940194156203</v>
      </c>
      <c r="AE359" s="5">
        <f t="shared" si="399"/>
        <v>-99.408940194156216</v>
      </c>
      <c r="AF359" s="5">
        <f t="shared" si="399"/>
        <v>-1237.6739761252009</v>
      </c>
      <c r="AG359" s="5">
        <f t="shared" si="420"/>
        <v>-14769.832266986203</v>
      </c>
      <c r="AH359" s="5">
        <f t="shared" si="421"/>
        <v>-6166.02116388994</v>
      </c>
      <c r="AI359" s="42">
        <f t="shared" si="415"/>
        <v>0</v>
      </c>
      <c r="AJ359" s="42">
        <f t="shared" si="418"/>
        <v>965.92709716405966</v>
      </c>
      <c r="AK359" s="42">
        <f t="shared" si="422"/>
        <v>-5200.0940667258801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12698.849869796455</v>
      </c>
      <c r="K360" s="11">
        <f t="shared" si="403"/>
        <v>126.98849869796456</v>
      </c>
      <c r="L360" s="24">
        <f t="shared" si="409"/>
        <v>1581.0485435083533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(Interventions)'!$B$136:$AV$256, 37)</f>
        <v>34.440001897838563</v>
      </c>
      <c r="S360" s="46">
        <f>VLOOKUP(I360, '[1]Lapse Rates'!$A$4:$F$24, 4)</f>
        <v>7.1178370000000003E-4</v>
      </c>
      <c r="T360" s="33">
        <f t="shared" si="419"/>
        <v>0.78281845374513115</v>
      </c>
      <c r="U360" s="33">
        <f t="shared" si="410"/>
        <v>2.6960269032645368E-2</v>
      </c>
      <c r="V360" s="39">
        <f t="shared" si="405"/>
        <v>5.5719741543498833E-4</v>
      </c>
      <c r="W360" s="32">
        <f t="shared" si="411"/>
        <v>0.75530098729705075</v>
      </c>
      <c r="X360" s="31"/>
      <c r="Y360" s="5">
        <f t="shared" si="416"/>
        <v>0</v>
      </c>
      <c r="Z360" s="5">
        <f t="shared" si="406"/>
        <v>4.7143597458047655</v>
      </c>
      <c r="AA360" s="5">
        <f t="shared" si="412"/>
        <v>0</v>
      </c>
      <c r="AB360" s="5">
        <f t="shared" si="397"/>
        <v>4.5486415827891555</v>
      </c>
      <c r="AC360" s="32"/>
      <c r="AD360" s="5">
        <f t="shared" si="417"/>
        <v>9591.4538441942877</v>
      </c>
      <c r="AE360" s="5">
        <f t="shared" si="399"/>
        <v>-95.914538441942881</v>
      </c>
      <c r="AF360" s="5">
        <f t="shared" si="399"/>
        <v>-1194.1675258764233</v>
      </c>
      <c r="AG360" s="5">
        <f t="shared" si="420"/>
        <v>-16236.255859260988</v>
      </c>
      <c r="AH360" s="5">
        <f t="shared" si="421"/>
        <v>-7934.884079385065</v>
      </c>
      <c r="AI360" s="42">
        <f t="shared" si="415"/>
        <v>0</v>
      </c>
      <c r="AJ360" s="42">
        <f t="shared" si="418"/>
        <v>931.97488458536861</v>
      </c>
      <c r="AK360" s="42">
        <f t="shared" si="422"/>
        <v>-7002.9091947996967</v>
      </c>
    </row>
    <row r="361" spans="1:37" ht="15" x14ac:dyDescent="0.2">
      <c r="I361" s="2">
        <f t="shared" si="402"/>
        <v>16</v>
      </c>
      <c r="J361" s="11">
        <f t="shared" si="392"/>
        <v>12698.849869796455</v>
      </c>
      <c r="K361" s="11">
        <f t="shared" si="403"/>
        <v>126.98849869796456</v>
      </c>
      <c r="L361" s="24">
        <f t="shared" si="409"/>
        <v>1581.0485435083533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(Interventions)'!$B$136:$AV$256, 37)</f>
        <v>38.945428526674441</v>
      </c>
      <c r="S361" s="46">
        <f>VLOOKUP(I361, '[1]Lapse Rates'!$A$4:$F$24, 4)</f>
        <v>6.4944269999999999E-4</v>
      </c>
      <c r="T361" s="33">
        <f t="shared" si="419"/>
        <v>0.75530098729705075</v>
      </c>
      <c r="U361" s="33">
        <f t="shared" si="410"/>
        <v>2.9415520616903931E-2</v>
      </c>
      <c r="V361" s="39">
        <f t="shared" si="405"/>
        <v>4.9052471250286237E-4</v>
      </c>
      <c r="W361" s="32">
        <f t="shared" si="411"/>
        <v>0.72539494196764398</v>
      </c>
      <c r="X361" s="31"/>
      <c r="Y361" s="5">
        <f t="shared" si="416"/>
        <v>0</v>
      </c>
      <c r="Z361" s="5">
        <f t="shared" si="406"/>
        <v>4.5486415827891555</v>
      </c>
      <c r="AA361" s="5">
        <f t="shared" si="412"/>
        <v>0</v>
      </c>
      <c r="AB361" s="5">
        <f t="shared" si="397"/>
        <v>4.3685387050623223</v>
      </c>
      <c r="AC361" s="32"/>
      <c r="AD361" s="5">
        <f t="shared" si="417"/>
        <v>9211.6814643568232</v>
      </c>
      <c r="AE361" s="5">
        <f t="shared" si="399"/>
        <v>-92.116814643568233</v>
      </c>
      <c r="AF361" s="5">
        <f t="shared" si="399"/>
        <v>-1146.88461646627</v>
      </c>
      <c r="AG361" s="5">
        <f t="shared" si="420"/>
        <v>-17714.879565597439</v>
      </c>
      <c r="AH361" s="5">
        <f t="shared" si="421"/>
        <v>-9742.1995323504543</v>
      </c>
      <c r="AI361" s="42">
        <f t="shared" si="415"/>
        <v>0</v>
      </c>
      <c r="AJ361" s="42">
        <f t="shared" si="418"/>
        <v>895.07551387614194</v>
      </c>
      <c r="AK361" s="42">
        <f t="shared" si="422"/>
        <v>-8847.1240184743128</v>
      </c>
    </row>
    <row r="362" spans="1:37" ht="15" x14ac:dyDescent="0.2">
      <c r="I362" s="2">
        <f t="shared" si="402"/>
        <v>17</v>
      </c>
      <c r="J362" s="11">
        <f t="shared" si="392"/>
        <v>12698.849869796455</v>
      </c>
      <c r="K362" s="11">
        <f t="shared" si="403"/>
        <v>126.98849869796456</v>
      </c>
      <c r="L362" s="24">
        <f t="shared" si="409"/>
        <v>1581.0485435083533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(Interventions)'!$B$136:$AV$256, 37)</f>
        <v>43.940142329924086</v>
      </c>
      <c r="S362" s="46">
        <f>VLOOKUP(I362, '[1]Lapse Rates'!$A$4:$F$24, 4)</f>
        <v>5.2983399999999997E-4</v>
      </c>
      <c r="T362" s="33">
        <f t="shared" si="419"/>
        <v>0.72539494196764398</v>
      </c>
      <c r="U362" s="33">
        <f t="shared" si="410"/>
        <v>3.1873956995465302E-2</v>
      </c>
      <c r="V362" s="39">
        <f t="shared" si="405"/>
        <v>3.8433890368248466E-4</v>
      </c>
      <c r="W362" s="32">
        <f t="shared" si="411"/>
        <v>0.69313664606849623</v>
      </c>
      <c r="X362" s="31"/>
      <c r="Y362" s="5">
        <f t="shared" si="416"/>
        <v>0</v>
      </c>
      <c r="Z362" s="5">
        <f t="shared" si="406"/>
        <v>4.3685387050623223</v>
      </c>
      <c r="AA362" s="5">
        <f t="shared" si="412"/>
        <v>0</v>
      </c>
      <c r="AB362" s="5">
        <f t="shared" si="397"/>
        <v>4.1742698922518437</v>
      </c>
      <c r="AC362" s="32"/>
      <c r="AD362" s="5">
        <f t="shared" si="417"/>
        <v>8802.0382076780752</v>
      </c>
      <c r="AE362" s="5">
        <f t="shared" si="399"/>
        <v>-88.020382076780749</v>
      </c>
      <c r="AF362" s="5">
        <f t="shared" si="399"/>
        <v>-1095.8826847188609</v>
      </c>
      <c r="AG362" s="5">
        <f t="shared" si="420"/>
        <v>-19195.421247422073</v>
      </c>
      <c r="AH362" s="5">
        <f t="shared" si="421"/>
        <v>-11577.286106539639</v>
      </c>
      <c r="AI362" s="42">
        <f t="shared" si="415"/>
        <v>0</v>
      </c>
      <c r="AJ362" s="42">
        <f t="shared" si="418"/>
        <v>855.27370233845375</v>
      </c>
      <c r="AK362" s="42">
        <f t="shared" si="422"/>
        <v>-10722.012404201185</v>
      </c>
    </row>
    <row r="363" spans="1:37" ht="15" x14ac:dyDescent="0.2">
      <c r="I363" s="2">
        <f t="shared" si="402"/>
        <v>18</v>
      </c>
      <c r="J363" s="11">
        <f t="shared" si="392"/>
        <v>12698.849869796455</v>
      </c>
      <c r="K363" s="11">
        <f t="shared" si="403"/>
        <v>126.98849869796456</v>
      </c>
      <c r="L363" s="24">
        <f t="shared" si="409"/>
        <v>1581.0485435083533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(Interventions)'!$B$136:$AV$256, 37)</f>
        <v>49.598765719897472</v>
      </c>
      <c r="S363" s="46">
        <f>VLOOKUP(I363, '[1]Lapse Rates'!$A$4:$F$24, 4)</f>
        <v>4.565131E-4</v>
      </c>
      <c r="T363" s="33">
        <f t="shared" si="419"/>
        <v>0.69313664606849623</v>
      </c>
      <c r="U363" s="33">
        <f t="shared" si="410"/>
        <v>3.4378722120226843E-2</v>
      </c>
      <c r="V363" s="39">
        <f t="shared" si="405"/>
        <v>3.1642595902033201E-4</v>
      </c>
      <c r="W363" s="32">
        <f t="shared" si="411"/>
        <v>0.658441497989249</v>
      </c>
      <c r="X363" s="31"/>
      <c r="Y363" s="5">
        <f t="shared" si="416"/>
        <v>0</v>
      </c>
      <c r="Z363" s="5">
        <f t="shared" si="416"/>
        <v>4.1742698922518437</v>
      </c>
      <c r="AA363" s="5">
        <f t="shared" si="412"/>
        <v>0</v>
      </c>
      <c r="AB363" s="5">
        <f t="shared" si="397"/>
        <v>3.9653256489256745</v>
      </c>
      <c r="AC363" s="32"/>
      <c r="AD363" s="5">
        <f t="shared" si="417"/>
        <v>8361.4497310093575</v>
      </c>
      <c r="AE363" s="5">
        <f t="shared" si="399"/>
        <v>-83.614497310093583</v>
      </c>
      <c r="AF363" s="5">
        <f t="shared" si="399"/>
        <v>-1041.0279713813604</v>
      </c>
      <c r="AG363" s="5">
        <f t="shared" si="420"/>
        <v>-20703.863443742091</v>
      </c>
      <c r="AH363" s="5">
        <f t="shared" si="421"/>
        <v>-13467.056181424188</v>
      </c>
      <c r="AI363" s="42">
        <f t="shared" si="415"/>
        <v>0</v>
      </c>
      <c r="AJ363" s="42">
        <f t="shared" si="418"/>
        <v>812.46513230232779</v>
      </c>
      <c r="AK363" s="42">
        <f t="shared" si="422"/>
        <v>-12654.59104912186</v>
      </c>
    </row>
    <row r="364" spans="1:37" ht="15" x14ac:dyDescent="0.2">
      <c r="I364" s="2">
        <f t="shared" si="402"/>
        <v>19</v>
      </c>
      <c r="J364" s="11">
        <f t="shared" si="392"/>
        <v>12698.849869796455</v>
      </c>
      <c r="K364" s="11">
        <f t="shared" si="403"/>
        <v>126.98849869796456</v>
      </c>
      <c r="L364" s="24">
        <f t="shared" si="409"/>
        <v>1581.0485435083533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(Interventions)'!$B$136:$AV$256, 37)</f>
        <v>56.002122309603521</v>
      </c>
      <c r="S364" s="46">
        <f>VLOOKUP(I364, '[1]Lapse Rates'!$A$4:$F$24, 4)</f>
        <v>3.5534066900000001E-2</v>
      </c>
      <c r="T364" s="33">
        <f t="shared" si="419"/>
        <v>0.658441497989249</v>
      </c>
      <c r="U364" s="33">
        <f t="shared" si="410"/>
        <v>3.6874121304112488E-2</v>
      </c>
      <c r="V364" s="39">
        <f t="shared" si="405"/>
        <v>2.339710423928619E-2</v>
      </c>
      <c r="W364" s="32">
        <f t="shared" si="411"/>
        <v>0.5981702724458503</v>
      </c>
      <c r="X364" s="31"/>
      <c r="Y364" s="5">
        <f t="shared" si="416"/>
        <v>0</v>
      </c>
      <c r="Z364" s="5">
        <f t="shared" si="416"/>
        <v>3.9653256489256745</v>
      </c>
      <c r="AA364" s="5">
        <f t="shared" si="412"/>
        <v>0</v>
      </c>
      <c r="AB364" s="5">
        <f t="shared" si="397"/>
        <v>3.6023548500479197</v>
      </c>
      <c r="AC364" s="32"/>
      <c r="AD364" s="5">
        <f t="shared" si="417"/>
        <v>7596.0744863650962</v>
      </c>
      <c r="AE364" s="5">
        <f t="shared" si="399"/>
        <v>-75.960744863650973</v>
      </c>
      <c r="AF364" s="5">
        <f t="shared" si="399"/>
        <v>-945.73623802050645</v>
      </c>
      <c r="AG364" s="5">
        <f t="shared" si="420"/>
        <v>-22206.66519885436</v>
      </c>
      <c r="AH364" s="5">
        <f t="shared" si="421"/>
        <v>-15632.287695373421</v>
      </c>
      <c r="AI364" s="42">
        <f t="shared" si="415"/>
        <v>0</v>
      </c>
      <c r="AJ364" s="42">
        <f t="shared" si="418"/>
        <v>738.11215648745144</v>
      </c>
      <c r="AK364" s="42">
        <f t="shared" si="422"/>
        <v>-14894.175538885969</v>
      </c>
    </row>
    <row r="365" spans="1:37" ht="15" x14ac:dyDescent="0.2">
      <c r="I365" s="2">
        <f t="shared" si="402"/>
        <v>20</v>
      </c>
      <c r="J365" s="11">
        <f t="shared" si="392"/>
        <v>12698.849869796455</v>
      </c>
      <c r="K365" s="11">
        <f t="shared" si="403"/>
        <v>126.98849869796456</v>
      </c>
      <c r="L365" s="24">
        <f t="shared" si="409"/>
        <v>1581.0485435083533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(Interventions)'!$B$136:$AV$256, 37)</f>
        <v>63.273308035703735</v>
      </c>
      <c r="S365" s="46">
        <f>VLOOKUP(I365, '[1]Lapse Rates'!$A$4:$F$24, 4)</f>
        <v>0</v>
      </c>
      <c r="T365" s="33">
        <f t="shared" si="419"/>
        <v>0.5981702724458503</v>
      </c>
      <c r="U365" s="33">
        <f t="shared" si="410"/>
        <v>3.784821190626711E-2</v>
      </c>
      <c r="V365" s="39">
        <f t="shared" si="405"/>
        <v>0</v>
      </c>
      <c r="W365" s="32">
        <f t="shared" si="411"/>
        <v>0.56032206053958322</v>
      </c>
      <c r="X365" s="31"/>
      <c r="Y365" s="5">
        <f t="shared" si="416"/>
        <v>0</v>
      </c>
      <c r="Z365" s="5">
        <f t="shared" si="416"/>
        <v>3.6023548500479197</v>
      </c>
      <c r="AA365" s="5">
        <f t="shared" si="412"/>
        <v>0</v>
      </c>
      <c r="AB365" s="5">
        <f t="shared" si="397"/>
        <v>3.3744219419669266</v>
      </c>
      <c r="AC365" s="32"/>
      <c r="AD365" s="5">
        <f>$W365*J365</f>
        <v>7115.4457255271682</v>
      </c>
      <c r="AE365" s="5">
        <f t="shared" si="399"/>
        <v>-71.15445725527168</v>
      </c>
      <c r="AF365" s="5">
        <f t="shared" si="399"/>
        <v>-885.89637771170737</v>
      </c>
      <c r="AG365" s="5">
        <f t="shared" si="420"/>
        <v>-22793.290808099337</v>
      </c>
      <c r="AH365" s="5">
        <f t="shared" si="421"/>
        <v>-16634.89591753915</v>
      </c>
      <c r="AI365" s="42">
        <f t="shared" si="415"/>
        <v>0</v>
      </c>
      <c r="AJ365" s="42">
        <f t="shared" si="418"/>
        <v>691.39836442826277</v>
      </c>
      <c r="AK365" s="42">
        <f t="shared" si="422"/>
        <v>-15943.497553110887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223814.54108633427</v>
      </c>
      <c r="AE368" s="21">
        <f t="shared" ref="AE368:AK368" si="423">SUM(AE345:AE365)</f>
        <v>-7064.9479653143935</v>
      </c>
      <c r="AF368" s="21">
        <f t="shared" si="423"/>
        <v>-26680.996359721354</v>
      </c>
      <c r="AG368" s="21">
        <f t="shared" si="423"/>
        <v>-236130.34130641504</v>
      </c>
      <c r="AH368" s="21">
        <f t="shared" si="423"/>
        <v>-46061.744545116453</v>
      </c>
      <c r="AI368" s="21">
        <f t="shared" si="423"/>
        <v>0</v>
      </c>
      <c r="AJ368" s="21">
        <f t="shared" si="423"/>
        <v>20525.762240684642</v>
      </c>
      <c r="AK368" s="21">
        <f t="shared" si="423"/>
        <v>-25535.982304431804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110271.87793441089</v>
      </c>
      <c r="AE370" s="21">
        <f t="shared" ref="AE370:AK370" si="424">AE345+NPV($D$6,AE346:AE365)</f>
        <v>-5940.7552529071663</v>
      </c>
      <c r="AF370" s="21">
        <f t="shared" si="424"/>
        <v>-12684.427624771495</v>
      </c>
      <c r="AG370" s="21">
        <f t="shared" si="424"/>
        <v>-76970.233545719151</v>
      </c>
      <c r="AH370" s="21">
        <f t="shared" si="424"/>
        <v>14676.461511013076</v>
      </c>
      <c r="AI370" s="21">
        <f t="shared" si="424"/>
        <v>0</v>
      </c>
      <c r="AJ370" s="21">
        <f t="shared" si="424"/>
        <v>9492.0542984609747</v>
      </c>
      <c r="AK370" s="21">
        <f t="shared" si="424"/>
        <v>24168.515809474062</v>
      </c>
    </row>
    <row r="372" spans="1:39" x14ac:dyDescent="0.15">
      <c r="AC372" s="22" t="str">
        <f>"Present Value at "&amp;TEXT($D$7,"0.00%")&amp;":"</f>
        <v>Present Value at 5.64%:</v>
      </c>
      <c r="AD372" s="21">
        <f>AD345+NPV($D$7,AD346:AD365)</f>
        <v>142918.68912273078</v>
      </c>
      <c r="AE372" s="21">
        <f t="shared" ref="AE372:AK372" si="425">AE345+NPV($D$7,AE346:AE365)</f>
        <v>-6262.7059043596291</v>
      </c>
      <c r="AF372" s="21">
        <f t="shared" si="425"/>
        <v>-16692.819044305947</v>
      </c>
      <c r="AG372" s="21">
        <f t="shared" si="425"/>
        <v>-118335.98202748819</v>
      </c>
      <c r="AH372" s="21">
        <f t="shared" si="425"/>
        <v>1627.1821465769908</v>
      </c>
      <c r="AI372" s="21">
        <f t="shared" si="425"/>
        <v>0</v>
      </c>
      <c r="AJ372" s="21">
        <f t="shared" si="425"/>
        <v>12664.686968554424</v>
      </c>
      <c r="AK372" s="21">
        <f t="shared" si="425"/>
        <v>14291.869115131427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12494.609669188014</v>
      </c>
    </row>
    <row r="375" spans="1:39" ht="15" x14ac:dyDescent="0.2">
      <c r="G375" s="58" t="s">
        <v>121</v>
      </c>
      <c r="H375" s="57"/>
      <c r="I375" s="57"/>
      <c r="J375" s="11">
        <f>H$374</f>
        <v>12494.609669188014</v>
      </c>
      <c r="K375" s="11">
        <f>J375*$C$10</f>
        <v>4997.8438676752057</v>
      </c>
      <c r="L375" s="24">
        <f>$C$384</f>
        <v>1933.431748982403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12494.609669188014</v>
      </c>
      <c r="AE375" s="5">
        <f>-$W375*K375</f>
        <v>-4997.8438676752057</v>
      </c>
      <c r="AF375" s="5">
        <f>-$W375*L375</f>
        <v>-1933.431748982403</v>
      </c>
      <c r="AG375" s="5"/>
      <c r="AH375" s="5">
        <f>SUM(AD375:AG375)</f>
        <v>5563.3340525304047</v>
      </c>
      <c r="AI375" s="42">
        <f>Y375-AA375</f>
        <v>0</v>
      </c>
      <c r="AJ375" s="42"/>
      <c r="AK375" s="42">
        <f>SUM(AH375:AJ375)</f>
        <v>5563.3340525304047</v>
      </c>
      <c r="AL375" s="6" t="s">
        <v>39</v>
      </c>
      <c r="AM375" s="36">
        <f>AK402</f>
        <v>14090.062694484062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12494.609669188014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(Interventions)'!$B$136:$AV$256, 40)</f>
        <v>6.9074635851139092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6.9074635851139096E-3</v>
      </c>
      <c r="V376" s="39">
        <f>MIN(S376*T376,T376-U376)</f>
        <v>2.6703721500000001E-3</v>
      </c>
      <c r="W376" s="32">
        <f>T376-SUM(U376:V376)</f>
        <v>0.99042216426488605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5.9646094956307802</v>
      </c>
      <c r="AC376" s="32"/>
      <c r="AD376" s="5">
        <f t="shared" ref="AD376:AD378" si="434">$W376*J376</f>
        <v>12374.938350202165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-4159.8748873995646</v>
      </c>
      <c r="AH376" s="5">
        <f t="shared" ref="AH376:AH384" si="436">SUM(AD376:AG376)</f>
        <v>8215.0634628026</v>
      </c>
      <c r="AI376" s="42">
        <f>-M376*$W375*(N376-N375)/1000</f>
        <v>0</v>
      </c>
      <c r="AJ376" s="42">
        <f>$D$6*SUM(Y376:Z376,AD376:AE376)</f>
        <v>1214.5722388038325</v>
      </c>
      <c r="AK376" s="42">
        <f t="shared" ref="AK376" si="437">SUM(AH376:AJ376)</f>
        <v>9429.6357016064321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12494.609669188014</v>
      </c>
      <c r="K377" s="11">
        <f t="shared" ref="K377:K395" si="439">J377*$C$11</f>
        <v>124.94609669188014</v>
      </c>
      <c r="L377" s="24">
        <f>$C$385</f>
        <v>1558.5934589067624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(Interventions)'!$B$136:$AV$256, 40)</f>
        <v>7.6458345639449501</v>
      </c>
      <c r="S377" s="46">
        <f>VLOOKUP(I377, '[1]Lapse Rates'!$A$4:$F$24, 4)</f>
        <v>2.4152155999999998E-3</v>
      </c>
      <c r="T377" s="33">
        <f t="shared" ref="T377:T379" si="440">W376</f>
        <v>0.99042216426488605</v>
      </c>
      <c r="U377" s="33">
        <f>T377*R377/1000</f>
        <v>7.5726040164336289E-3</v>
      </c>
      <c r="V377" s="39">
        <f t="shared" ref="V377:V395" si="441">MIN(S377*T377,T377-U377)</f>
        <v>2.3920830617183151E-3</v>
      </c>
      <c r="W377" s="32">
        <f>T377-SUM(U377:V377)</f>
        <v>0.98045747718673415</v>
      </c>
      <c r="X377" s="32"/>
      <c r="Y377" s="5">
        <f t="shared" ref="Y377:Z392" si="442">AA376</f>
        <v>0</v>
      </c>
      <c r="Z377" s="5">
        <f t="shared" si="442"/>
        <v>5.9646094956307802</v>
      </c>
      <c r="AA377" s="5">
        <f>O377*W377</f>
        <v>0</v>
      </c>
      <c r="AB377" s="5">
        <f t="shared" si="433"/>
        <v>5.9045992602868971</v>
      </c>
      <c r="AC377" s="32"/>
      <c r="AD377" s="5">
        <f t="shared" si="434"/>
        <v>12250.433474685055</v>
      </c>
      <c r="AE377" s="5">
        <f t="shared" si="435"/>
        <v>-122.50433474685056</v>
      </c>
      <c r="AF377" s="5">
        <f t="shared" si="435"/>
        <v>-1528.1346106794701</v>
      </c>
      <c r="AG377" s="5">
        <f t="shared" ref="AG377:AG380" si="443">-U377*M377</f>
        <v>-4560.4417442128079</v>
      </c>
      <c r="AH377" s="5">
        <f t="shared" si="436"/>
        <v>6039.3527850459259</v>
      </c>
      <c r="AI377" s="42">
        <f>-M377*($W376*N377-$W375*N376)/1000</f>
        <v>0</v>
      </c>
      <c r="AJ377" s="42">
        <f t="shared" ref="AJ377:AJ378" si="444">$D$6*SUM(Y377:Z377,AD377:AE377)</f>
        <v>1190.3349768194594</v>
      </c>
      <c r="AK377" s="42">
        <f>SUM(AH377:AJ377)</f>
        <v>7229.6877618653853</v>
      </c>
      <c r="AL377" s="48" t="s">
        <v>59</v>
      </c>
      <c r="AM377" s="54">
        <f>AK402/AD402</f>
        <v>0.10000000152098705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12494.609669188014</v>
      </c>
      <c r="K378" s="11">
        <f t="shared" si="439"/>
        <v>124.94609669188014</v>
      </c>
      <c r="L378" s="24">
        <f t="shared" ref="L378:L395" si="445">$C$385</f>
        <v>1558.5934589067624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(Interventions)'!$B$136:$AV$256, 40)</f>
        <v>8.4419746653991332</v>
      </c>
      <c r="S378" s="46">
        <f>VLOOKUP(I378, '[1]Lapse Rates'!$A$4:$F$24, 4)</f>
        <v>2.3963082999999999E-3</v>
      </c>
      <c r="T378" s="33">
        <f t="shared" si="440"/>
        <v>0.98045747718673415</v>
      </c>
      <c r="U378" s="33">
        <f t="shared" ref="U378:U395" si="446">T378*R378/1000</f>
        <v>8.2769971829115569E-3</v>
      </c>
      <c r="V378" s="39">
        <f t="shared" si="441"/>
        <v>2.3494783903796317E-3</v>
      </c>
      <c r="W378" s="32">
        <f t="shared" ref="W378:W395" si="447">T378-SUM(U378:V378)</f>
        <v>0.96983100161344293</v>
      </c>
      <c r="X378" s="32"/>
      <c r="Y378" s="5">
        <f t="shared" si="442"/>
        <v>0</v>
      </c>
      <c r="Z378" s="5">
        <f t="shared" si="442"/>
        <v>5.9045992602868971</v>
      </c>
      <c r="AA378" s="5">
        <f t="shared" ref="AA378:AA395" si="448">O378*W378</f>
        <v>0</v>
      </c>
      <c r="AB378" s="5">
        <f t="shared" si="433"/>
        <v>5.8406035427066207</v>
      </c>
      <c r="AC378" s="32"/>
      <c r="AD378" s="5">
        <f t="shared" si="434"/>
        <v>12117.659810237621</v>
      </c>
      <c r="AE378" s="5">
        <f t="shared" si="435"/>
        <v>-121.1765981023762</v>
      </c>
      <c r="AF378" s="5">
        <f>-$W378*L378</f>
        <v>-1511.5722553597059</v>
      </c>
      <c r="AG378" s="5">
        <f t="shared" si="443"/>
        <v>-4984.6477364676439</v>
      </c>
      <c r="AH378" s="5">
        <f t="shared" si="436"/>
        <v>5500.2632203078947</v>
      </c>
      <c r="AI378" s="42">
        <f>-M378*($W377*N378-$W376*N377)/1000</f>
        <v>0</v>
      </c>
      <c r="AJ378" s="42">
        <f t="shared" si="444"/>
        <v>1177.4342442979018</v>
      </c>
      <c r="AK378" s="42">
        <f t="shared" ref="AK378:AK385" si="449">SUM(AH378:AJ378)</f>
        <v>6677.697464605797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12494.609669188014</v>
      </c>
      <c r="K379" s="11">
        <f t="shared" si="439"/>
        <v>124.94609669188014</v>
      </c>
      <c r="L379" s="24">
        <f t="shared" si="445"/>
        <v>1558.5934589067624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(Interventions)'!$B$136:$AV$256, 40)</f>
        <v>9.2971773978767462</v>
      </c>
      <c r="S379" s="46">
        <f>VLOOKUP(I379, '[1]Lapse Rates'!$A$4:$F$24, 4)</f>
        <v>2.1941491999999999E-3</v>
      </c>
      <c r="T379" s="33">
        <f t="shared" si="440"/>
        <v>0.96983100161344293</v>
      </c>
      <c r="U379" s="33">
        <f t="shared" si="446"/>
        <v>9.0166908679606677E-3</v>
      </c>
      <c r="V379" s="39">
        <f t="shared" si="441"/>
        <v>2.1279539163253343E-3</v>
      </c>
      <c r="W379" s="32">
        <f t="shared" si="447"/>
        <v>0.95868635682915693</v>
      </c>
      <c r="X379" s="32"/>
      <c r="Y379" s="5">
        <f>AA378</f>
        <v>0</v>
      </c>
      <c r="Z379" s="5">
        <f t="shared" si="442"/>
        <v>5.8406035427066207</v>
      </c>
      <c r="AA379" s="5">
        <f t="shared" si="448"/>
        <v>0</v>
      </c>
      <c r="AB379" s="5">
        <f t="shared" si="433"/>
        <v>5.7734872598686637</v>
      </c>
      <c r="AC379" s="32"/>
      <c r="AD379" s="5">
        <f>$W379*J379</f>
        <v>11978.411823756214</v>
      </c>
      <c r="AE379" s="5">
        <f t="shared" si="435"/>
        <v>-119.78411823756215</v>
      </c>
      <c r="AF379" s="5">
        <f t="shared" si="435"/>
        <v>-1494.2022848970785</v>
      </c>
      <c r="AG379" s="5">
        <f t="shared" si="443"/>
        <v>-5430.1127247210852</v>
      </c>
      <c r="AH379" s="5">
        <f t="shared" si="436"/>
        <v>4934.3126959004885</v>
      </c>
      <c r="AI379" s="42">
        <f t="shared" ref="AI379:AI395" si="451">-M379*($W378*N379-$W377*N378)/1000</f>
        <v>0</v>
      </c>
      <c r="AJ379" s="42">
        <f>$D$6*SUM(Y379:Z379,AD379:AE379)</f>
        <v>1163.9043411189195</v>
      </c>
      <c r="AK379" s="42">
        <f t="shared" si="449"/>
        <v>6098.2170370194081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12494.609669188014</v>
      </c>
      <c r="K380" s="11">
        <f t="shared" si="439"/>
        <v>124.94609669188014</v>
      </c>
      <c r="L380" s="24">
        <f t="shared" si="445"/>
        <v>1558.5934589067624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(Interventions)'!$B$136:$AV$256, 40)</f>
        <v>10.264808938637572</v>
      </c>
      <c r="S380" s="46">
        <f>VLOOKUP(I380, '[1]Lapse Rates'!$A$4:$F$24, 4)</f>
        <v>1.9313649E-3</v>
      </c>
      <c r="T380" s="33">
        <f>W379</f>
        <v>0.95868635682915693</v>
      </c>
      <c r="U380" s="33">
        <f t="shared" si="446"/>
        <v>9.8407322849298189E-3</v>
      </c>
      <c r="V380" s="39">
        <f t="shared" si="441"/>
        <v>1.851573179688709E-3</v>
      </c>
      <c r="W380" s="32">
        <f t="shared" si="447"/>
        <v>0.9469940513645384</v>
      </c>
      <c r="X380" s="32"/>
      <c r="Y380" s="5">
        <f t="shared" ref="Y380:Z395" si="452">AA379</f>
        <v>0</v>
      </c>
      <c r="Z380" s="5">
        <f t="shared" si="442"/>
        <v>5.7734872598686637</v>
      </c>
      <c r="AA380" s="5">
        <f t="shared" si="448"/>
        <v>0</v>
      </c>
      <c r="AB380" s="5">
        <f t="shared" si="433"/>
        <v>5.7030728055921456</v>
      </c>
      <c r="AC380" s="32"/>
      <c r="AD380" s="5">
        <f t="shared" ref="AD380:AD394" si="453">$W380*J380</f>
        <v>11832.321030842892</v>
      </c>
      <c r="AE380" s="5">
        <f t="shared" si="435"/>
        <v>-118.32321030842893</v>
      </c>
      <c r="AF380" s="5">
        <f t="shared" si="435"/>
        <v>-1475.9787340803841</v>
      </c>
      <c r="AG380" s="5">
        <f t="shared" si="443"/>
        <v>-5926.3743632209998</v>
      </c>
      <c r="AH380" s="5">
        <f t="shared" si="436"/>
        <v>4311.6447232330784</v>
      </c>
      <c r="AI380" s="42">
        <f t="shared" si="451"/>
        <v>0</v>
      </c>
      <c r="AJ380" s="42">
        <f t="shared" ref="AJ380:AJ395" si="454">$D$6*SUM(Y380:Z380,AD380:AE380)</f>
        <v>1149.7095652946241</v>
      </c>
      <c r="AK380" s="42">
        <f t="shared" si="449"/>
        <v>5461.354288527702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12494.609669188014</v>
      </c>
      <c r="K381" s="11">
        <f t="shared" si="439"/>
        <v>124.94609669188014</v>
      </c>
      <c r="L381" s="24">
        <f t="shared" si="445"/>
        <v>1558.5934589067624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(Interventions)'!$B$136:$AV$256, 40)</f>
        <v>11.482388393807465</v>
      </c>
      <c r="S381" s="46">
        <f>VLOOKUP(I381, '[1]Lapse Rates'!$A$4:$F$24, 4)</f>
        <v>1.9726812000000001E-3</v>
      </c>
      <c r="T381" s="33">
        <f t="shared" ref="T381:T395" si="455">W380</f>
        <v>0.9469940513645384</v>
      </c>
      <c r="U381" s="33">
        <f t="shared" si="446"/>
        <v>1.0873753504392885E-2</v>
      </c>
      <c r="V381" s="39">
        <f t="shared" si="441"/>
        <v>1.8681173616386594E-3</v>
      </c>
      <c r="W381" s="32">
        <f t="shared" si="447"/>
        <v>0.93425218049850689</v>
      </c>
      <c r="X381" s="32"/>
      <c r="Y381" s="5">
        <f t="shared" si="452"/>
        <v>0</v>
      </c>
      <c r="Z381" s="5">
        <f t="shared" si="442"/>
        <v>5.7030728055921456</v>
      </c>
      <c r="AA381" s="5">
        <f t="shared" si="448"/>
        <v>0</v>
      </c>
      <c r="AB381" s="5">
        <f t="shared" si="433"/>
        <v>5.6263375640943529</v>
      </c>
      <c r="AC381" s="32"/>
      <c r="AD381" s="5">
        <f t="shared" si="453"/>
        <v>11673.11632791663</v>
      </c>
      <c r="AE381" s="5">
        <f t="shared" si="435"/>
        <v>-116.7311632791663</v>
      </c>
      <c r="AF381" s="5">
        <f t="shared" si="435"/>
        <v>-1456.1193374943527</v>
      </c>
      <c r="AG381" s="5">
        <f>-U381*M381</f>
        <v>-6548.4896991970227</v>
      </c>
      <c r="AH381" s="5">
        <f t="shared" si="436"/>
        <v>3551.7761279460892</v>
      </c>
      <c r="AI381" s="42">
        <f t="shared" si="451"/>
        <v>0</v>
      </c>
      <c r="AJ381" s="42">
        <f t="shared" si="454"/>
        <v>1134.240856093164</v>
      </c>
      <c r="AK381" s="42">
        <f t="shared" si="449"/>
        <v>4686.0169840392537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12494.609669188014</v>
      </c>
      <c r="K382" s="11">
        <f t="shared" si="439"/>
        <v>124.94609669188014</v>
      </c>
      <c r="L382" s="24">
        <f t="shared" si="445"/>
        <v>1558.5934589067624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(Interventions)'!$B$136:$AV$256, 40)</f>
        <v>12.757499567906224</v>
      </c>
      <c r="S382" s="46">
        <f>VLOOKUP(I382, '[1]Lapse Rates'!$A$4:$F$24, 4)</f>
        <v>1.7228968999999999E-3</v>
      </c>
      <c r="T382" s="33">
        <f t="shared" si="455"/>
        <v>0.93425218049850689</v>
      </c>
      <c r="U382" s="33">
        <f t="shared" si="446"/>
        <v>1.1918721789025149E-2</v>
      </c>
      <c r="V382" s="39">
        <f t="shared" si="441"/>
        <v>1.6096201855991179E-3</v>
      </c>
      <c r="W382" s="32">
        <f t="shared" si="447"/>
        <v>0.92072383852388262</v>
      </c>
      <c r="X382" s="32"/>
      <c r="Y382" s="5">
        <f t="shared" si="452"/>
        <v>0</v>
      </c>
      <c r="Z382" s="5">
        <f t="shared" si="442"/>
        <v>5.6263375640943529</v>
      </c>
      <c r="AA382" s="5">
        <f t="shared" si="448"/>
        <v>0</v>
      </c>
      <c r="AB382" s="5">
        <f t="shared" si="433"/>
        <v>5.5448659655039929</v>
      </c>
      <c r="AC382" s="32"/>
      <c r="AD382" s="5">
        <f t="shared" si="453"/>
        <v>11504.084975472408</v>
      </c>
      <c r="AE382" s="5">
        <f t="shared" si="435"/>
        <v>-115.04084975472408</v>
      </c>
      <c r="AF382" s="5">
        <f t="shared" si="435"/>
        <v>-1435.0341521828495</v>
      </c>
      <c r="AG382" s="5">
        <f t="shared" ref="AG382:AG395" si="456">-U382*M382</f>
        <v>-7177.7999042828269</v>
      </c>
      <c r="AH382" s="5">
        <f t="shared" si="436"/>
        <v>2776.2100692520071</v>
      </c>
      <c r="AI382" s="42">
        <f t="shared" si="451"/>
        <v>0</v>
      </c>
      <c r="AJ382" s="42">
        <f t="shared" si="454"/>
        <v>1117.8171724479425</v>
      </c>
      <c r="AK382" s="42">
        <f t="shared" si="449"/>
        <v>3894.0272416999496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12494.609669188014</v>
      </c>
      <c r="K383" s="11">
        <f t="shared" si="439"/>
        <v>124.94609669188014</v>
      </c>
      <c r="L383" s="24">
        <f t="shared" si="445"/>
        <v>1558.5934589067624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(Interventions)'!$B$136:$AV$256, 40)</f>
        <v>14.234314021196866</v>
      </c>
      <c r="S383" s="46">
        <f>VLOOKUP(I383, '[1]Lapse Rates'!$A$4:$F$24, 4)</f>
        <v>1.5750323E-3</v>
      </c>
      <c r="T383" s="33">
        <f t="shared" si="455"/>
        <v>0.92072383852388262</v>
      </c>
      <c r="U383" s="33">
        <f t="shared" si="446"/>
        <v>1.31058722443507E-2</v>
      </c>
      <c r="V383" s="39">
        <f t="shared" si="441"/>
        <v>1.4501697850550993E-3</v>
      </c>
      <c r="W383" s="32">
        <f t="shared" si="447"/>
        <v>0.90616779649447687</v>
      </c>
      <c r="X383" s="32"/>
      <c r="Y383" s="5">
        <f t="shared" si="452"/>
        <v>0</v>
      </c>
      <c r="Z383" s="5">
        <f t="shared" si="442"/>
        <v>5.5448659655039929</v>
      </c>
      <c r="AA383" s="5">
        <f t="shared" si="448"/>
        <v>0</v>
      </c>
      <c r="AB383" s="5">
        <f t="shared" si="433"/>
        <v>5.4572052591507232</v>
      </c>
      <c r="AC383" s="32"/>
      <c r="AD383" s="5">
        <f t="shared" si="453"/>
        <v>11322.212911986688</v>
      </c>
      <c r="AE383" s="5">
        <f t="shared" si="435"/>
        <v>-113.22212911986688</v>
      </c>
      <c r="AF383" s="5">
        <f t="shared" si="435"/>
        <v>-1412.3472002882459</v>
      </c>
      <c r="AG383" s="5">
        <f t="shared" si="456"/>
        <v>-7892.7363358430775</v>
      </c>
      <c r="AH383" s="5">
        <f t="shared" si="436"/>
        <v>1903.9072467354963</v>
      </c>
      <c r="AI383" s="42">
        <f t="shared" si="451"/>
        <v>0</v>
      </c>
      <c r="AJ383" s="42">
        <f t="shared" si="454"/>
        <v>1100.1459471504511</v>
      </c>
      <c r="AK383" s="42">
        <f t="shared" si="449"/>
        <v>3004.0531938859476</v>
      </c>
    </row>
    <row r="384" spans="1:39" ht="15" x14ac:dyDescent="0.2">
      <c r="A384" s="12"/>
      <c r="B384" s="13">
        <v>1</v>
      </c>
      <c r="C384" s="10">
        <f>$H$374*0.14+$B$387</f>
        <v>1933.431748982403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12494.609669188014</v>
      </c>
      <c r="K384" s="11">
        <f t="shared" si="439"/>
        <v>124.94609669188014</v>
      </c>
      <c r="L384" s="24">
        <f t="shared" si="445"/>
        <v>1558.5934589067624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(Interventions)'!$B$136:$AV$256, 40)</f>
        <v>15.946022502497328</v>
      </c>
      <c r="S384" s="46">
        <f>VLOOKUP(I384, '[1]Lapse Rates'!$A$4:$F$24, 4)</f>
        <v>1.4424080000000001E-3</v>
      </c>
      <c r="T384" s="33">
        <f t="shared" si="455"/>
        <v>0.90616779649447687</v>
      </c>
      <c r="U384" s="33">
        <f t="shared" si="446"/>
        <v>1.4449772073939349E-2</v>
      </c>
      <c r="V384" s="39">
        <f t="shared" si="441"/>
        <v>1.3070636790060055E-3</v>
      </c>
      <c r="W384" s="32">
        <f t="shared" si="447"/>
        <v>0.89041096074153148</v>
      </c>
      <c r="X384" s="32"/>
      <c r="Y384" s="5">
        <f t="shared" si="452"/>
        <v>0</v>
      </c>
      <c r="Z384" s="5">
        <f t="shared" si="442"/>
        <v>5.4572052591507232</v>
      </c>
      <c r="AA384" s="5">
        <f t="shared" si="448"/>
        <v>0</v>
      </c>
      <c r="AB384" s="5">
        <f t="shared" si="433"/>
        <v>5.3623130247641173</v>
      </c>
      <c r="AC384" s="32"/>
      <c r="AD384" s="5">
        <f t="shared" si="453"/>
        <v>11125.337399632128</v>
      </c>
      <c r="AE384" s="5">
        <f t="shared" si="435"/>
        <v>-111.25337399632129</v>
      </c>
      <c r="AF384" s="5">
        <f t="shared" si="435"/>
        <v>-1387.7886991506371</v>
      </c>
      <c r="AG384" s="5">
        <f t="shared" si="456"/>
        <v>-8702.0717863164209</v>
      </c>
      <c r="AH384" s="5">
        <f t="shared" si="436"/>
        <v>924.22354016874851</v>
      </c>
      <c r="AI384" s="42">
        <f t="shared" si="451"/>
        <v>0</v>
      </c>
      <c r="AJ384" s="42">
        <f t="shared" si="454"/>
        <v>1081.0169947507952</v>
      </c>
      <c r="AK384" s="42">
        <f t="shared" si="449"/>
        <v>2005.2405349195437</v>
      </c>
    </row>
    <row r="385" spans="1:37" ht="15" x14ac:dyDescent="0.2">
      <c r="A385" s="12"/>
      <c r="B385" s="70" t="s">
        <v>49</v>
      </c>
      <c r="C385" s="10">
        <f>$H$374*0.11+$B$387</f>
        <v>1558.5934589067624</v>
      </c>
      <c r="D385" s="1"/>
      <c r="E385" s="1"/>
      <c r="F385" s="1"/>
      <c r="I385" s="2">
        <f t="shared" si="438"/>
        <v>10</v>
      </c>
      <c r="J385" s="11">
        <f t="shared" si="428"/>
        <v>12494.609669188014</v>
      </c>
      <c r="K385" s="11">
        <f t="shared" si="439"/>
        <v>124.94609669188014</v>
      </c>
      <c r="L385" s="24">
        <f t="shared" si="445"/>
        <v>1558.5934589067624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(Interventions)'!$B$136:$AV$256, 40)</f>
        <v>17.991025075988272</v>
      </c>
      <c r="S385" s="46">
        <f>VLOOKUP(I385, '[1]Lapse Rates'!$A$4:$F$24, 4)</f>
        <v>1.4007732E-3</v>
      </c>
      <c r="T385" s="33">
        <f t="shared" si="455"/>
        <v>0.89041096074153148</v>
      </c>
      <c r="U385" s="33">
        <f t="shared" si="446"/>
        <v>1.6019405922635701E-2</v>
      </c>
      <c r="V385" s="39">
        <f t="shared" si="441"/>
        <v>1.2472638107929894E-3</v>
      </c>
      <c r="W385" s="32">
        <f t="shared" si="447"/>
        <v>0.87314429100810276</v>
      </c>
      <c r="X385" s="32"/>
      <c r="Y385" s="5">
        <f t="shared" si="452"/>
        <v>0</v>
      </c>
      <c r="Z385" s="5">
        <f t="shared" si="442"/>
        <v>5.3623130247641173</v>
      </c>
      <c r="AA385" s="5">
        <f t="shared" si="448"/>
        <v>0</v>
      </c>
      <c r="AB385" s="5">
        <f t="shared" si="433"/>
        <v>5.2583281322951869</v>
      </c>
      <c r="AC385" s="32"/>
      <c r="AD385" s="5">
        <f t="shared" si="453"/>
        <v>10909.597101026153</v>
      </c>
      <c r="AE385" s="5">
        <f t="shared" si="435"/>
        <v>-109.09597101026154</v>
      </c>
      <c r="AF385" s="5">
        <f t="shared" si="435"/>
        <v>-1360.8769806470116</v>
      </c>
      <c r="AG385" s="5">
        <f t="shared" si="456"/>
        <v>-9647.3508093829751</v>
      </c>
      <c r="AH385" s="5">
        <f>SUM(AD385:AG385)</f>
        <v>-207.72666001409561</v>
      </c>
      <c r="AI385" s="42">
        <f t="shared" si="451"/>
        <v>0</v>
      </c>
      <c r="AJ385" s="42">
        <f t="shared" si="454"/>
        <v>1060.0552037622883</v>
      </c>
      <c r="AK385" s="42">
        <f t="shared" si="449"/>
        <v>852.32854374819271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12494.609669188014</v>
      </c>
      <c r="K386" s="11">
        <f t="shared" si="439"/>
        <v>124.94609669188014</v>
      </c>
      <c r="L386" s="24">
        <f t="shared" si="445"/>
        <v>1558.5934589067624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(Interventions)'!$B$136:$AV$256, 40)</f>
        <v>20.362742469511858</v>
      </c>
      <c r="S386" s="46">
        <f>VLOOKUP(I386, '[1]Lapse Rates'!$A$4:$F$24, 4)</f>
        <v>1.2298243999999999E-3</v>
      </c>
      <c r="T386" s="33">
        <f t="shared" si="455"/>
        <v>0.87314429100810276</v>
      </c>
      <c r="U386" s="33">
        <f t="shared" si="446"/>
        <v>1.7779612336522515E-2</v>
      </c>
      <c r="V386" s="39">
        <f t="shared" si="441"/>
        <v>1.0738141538024653E-3</v>
      </c>
      <c r="W386" s="32">
        <f t="shared" si="447"/>
        <v>0.8542908645177778</v>
      </c>
      <c r="X386" s="31"/>
      <c r="Y386" s="5">
        <f t="shared" si="452"/>
        <v>0</v>
      </c>
      <c r="Z386" s="5">
        <f t="shared" si="442"/>
        <v>5.2583281322951869</v>
      </c>
      <c r="AA386" s="5">
        <f t="shared" si="448"/>
        <v>0</v>
      </c>
      <c r="AB386" s="5">
        <f t="shared" si="433"/>
        <v>5.1447873304767677</v>
      </c>
      <c r="AC386" s="32"/>
      <c r="AD386" s="5">
        <f t="shared" si="453"/>
        <v>10674.030896102815</v>
      </c>
      <c r="AE386" s="5">
        <f t="shared" si="435"/>
        <v>-106.74030896102815</v>
      </c>
      <c r="AF386" s="5">
        <f t="shared" si="435"/>
        <v>-1331.4921534412117</v>
      </c>
      <c r="AG386" s="5">
        <f t="shared" si="456"/>
        <v>-10707.398157811618</v>
      </c>
      <c r="AH386" s="5">
        <f t="shared" ref="AH386:AH395" si="457">SUM(AD386:AG386)</f>
        <v>-1471.5997241110435</v>
      </c>
      <c r="AI386" s="42">
        <f t="shared" si="451"/>
        <v>0</v>
      </c>
      <c r="AJ386" s="42">
        <f t="shared" si="454"/>
        <v>1037.1670485883874</v>
      </c>
      <c r="AK386" s="42">
        <f t="shared" ref="AK386:AK395" si="458">SUM(AH386:AJ386)</f>
        <v>-434.43267552265615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12494.609669188014</v>
      </c>
      <c r="K387" s="11">
        <f t="shared" si="439"/>
        <v>124.94609669188014</v>
      </c>
      <c r="L387" s="24">
        <f t="shared" si="445"/>
        <v>1558.5934589067624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(Interventions)'!$B$136:$AV$256, 40)</f>
        <v>23.103469519974453</v>
      </c>
      <c r="S387" s="46">
        <f>VLOOKUP(I387, '[1]Lapse Rates'!$A$4:$F$24, 4)</f>
        <v>1.0984558E-3</v>
      </c>
      <c r="T387" s="33">
        <f t="shared" si="455"/>
        <v>0.8542908645177778</v>
      </c>
      <c r="U387" s="33">
        <f t="shared" si="446"/>
        <v>1.9737082949579106E-2</v>
      </c>
      <c r="V387" s="39">
        <f t="shared" si="441"/>
        <v>9.3840075501656721E-4</v>
      </c>
      <c r="W387" s="32">
        <f t="shared" si="447"/>
        <v>0.83361538081318209</v>
      </c>
      <c r="X387" s="31"/>
      <c r="Y387" s="5">
        <f t="shared" si="452"/>
        <v>0</v>
      </c>
      <c r="Z387" s="5">
        <f t="shared" si="442"/>
        <v>5.1447873304767677</v>
      </c>
      <c r="AA387" s="5">
        <f t="shared" si="448"/>
        <v>0</v>
      </c>
      <c r="AB387" s="5">
        <f t="shared" si="433"/>
        <v>5.0202735717174187</v>
      </c>
      <c r="AC387" s="32"/>
      <c r="AD387" s="5">
        <f t="shared" si="453"/>
        <v>10415.698797492234</v>
      </c>
      <c r="AE387" s="5">
        <f t="shared" si="435"/>
        <v>-104.15698797492233</v>
      </c>
      <c r="AF387" s="5">
        <f t="shared" si="435"/>
        <v>-1299.2674797794955</v>
      </c>
      <c r="AG387" s="5">
        <f t="shared" si="456"/>
        <v>-11886.243727642075</v>
      </c>
      <c r="AH387" s="5">
        <f t="shared" si="457"/>
        <v>-2873.9693979042586</v>
      </c>
      <c r="AI387" s="42">
        <f t="shared" si="451"/>
        <v>0</v>
      </c>
      <c r="AJ387" s="42">
        <f t="shared" si="454"/>
        <v>1012.0669551507682</v>
      </c>
      <c r="AK387" s="42">
        <f t="shared" si="458"/>
        <v>-1861.9024427534905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12494.609669188014</v>
      </c>
      <c r="K388" s="11">
        <f t="shared" si="439"/>
        <v>124.94609669188014</v>
      </c>
      <c r="L388" s="24">
        <f t="shared" si="445"/>
        <v>1558.5934589067624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(Interventions)'!$B$136:$AV$256, 40)</f>
        <v>26.288317307254072</v>
      </c>
      <c r="S388" s="46">
        <f>VLOOKUP(I388, '[1]Lapse Rates'!$A$4:$F$24, 4)</f>
        <v>9.9047419999999994E-4</v>
      </c>
      <c r="T388" s="33">
        <f t="shared" si="455"/>
        <v>0.83361538081318209</v>
      </c>
      <c r="U388" s="33">
        <f t="shared" si="446"/>
        <v>2.1914345643024368E-2</v>
      </c>
      <c r="V388" s="39">
        <f t="shared" si="441"/>
        <v>8.2567452741863186E-4</v>
      </c>
      <c r="W388" s="32">
        <f t="shared" si="447"/>
        <v>0.81087536064273913</v>
      </c>
      <c r="X388" s="31"/>
      <c r="Y388" s="5">
        <f t="shared" si="452"/>
        <v>0</v>
      </c>
      <c r="Z388" s="5">
        <f t="shared" si="442"/>
        <v>5.0202735717174187</v>
      </c>
      <c r="AA388" s="5">
        <f t="shared" si="448"/>
        <v>0</v>
      </c>
      <c r="AB388" s="5">
        <f t="shared" si="433"/>
        <v>4.8833265756451611</v>
      </c>
      <c r="AC388" s="32"/>
      <c r="AD388" s="5">
        <f t="shared" si="453"/>
        <v>10131.571121593086</v>
      </c>
      <c r="AE388" s="5">
        <f t="shared" si="435"/>
        <v>-101.31571121593086</v>
      </c>
      <c r="AF388" s="5">
        <f t="shared" si="435"/>
        <v>-1263.8250330864353</v>
      </c>
      <c r="AG388" s="5">
        <f t="shared" si="456"/>
        <v>-13197.454462252923</v>
      </c>
      <c r="AH388" s="5">
        <f t="shared" si="457"/>
        <v>-4431.0240849622041</v>
      </c>
      <c r="AI388" s="42">
        <f t="shared" si="451"/>
        <v>0</v>
      </c>
      <c r="AJ388" s="42">
        <f t="shared" si="454"/>
        <v>984.46054459538436</v>
      </c>
      <c r="AK388" s="42">
        <f t="shared" si="458"/>
        <v>-3446.5635403668198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12494.609669188014</v>
      </c>
      <c r="K389" s="11">
        <f t="shared" si="439"/>
        <v>124.94609669188014</v>
      </c>
      <c r="L389" s="24">
        <f t="shared" si="445"/>
        <v>1558.5934589067624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(Interventions)'!$B$136:$AV$256, 40)</f>
        <v>29.877794725264845</v>
      </c>
      <c r="S389" s="46">
        <f>VLOOKUP(I389, '[1]Lapse Rates'!$A$4:$F$24, 4)</f>
        <v>9.2791330000000004E-4</v>
      </c>
      <c r="T389" s="33">
        <f t="shared" si="455"/>
        <v>0.81087536064273913</v>
      </c>
      <c r="U389" s="33">
        <f t="shared" si="446"/>
        <v>2.4227167573058862E-2</v>
      </c>
      <c r="V389" s="39">
        <f t="shared" si="441"/>
        <v>7.5242203178269419E-4</v>
      </c>
      <c r="W389" s="32">
        <f t="shared" si="447"/>
        <v>0.78589577103789754</v>
      </c>
      <c r="X389" s="31"/>
      <c r="Y389" s="5">
        <f t="shared" si="452"/>
        <v>0</v>
      </c>
      <c r="Z389" s="5">
        <f t="shared" si="442"/>
        <v>4.8833265756451611</v>
      </c>
      <c r="AA389" s="5">
        <f t="shared" si="448"/>
        <v>0</v>
      </c>
      <c r="AB389" s="5">
        <f t="shared" si="433"/>
        <v>4.7328922429638203</v>
      </c>
      <c r="AC389" s="32"/>
      <c r="AD389" s="5">
        <f t="shared" si="453"/>
        <v>9819.4608997840842</v>
      </c>
      <c r="AE389" s="5">
        <f t="shared" si="435"/>
        <v>-98.194608997840845</v>
      </c>
      <c r="AF389" s="5">
        <f t="shared" si="435"/>
        <v>-1224.8920081221538</v>
      </c>
      <c r="AG389" s="5">
        <f t="shared" si="456"/>
        <v>-14590.302900355666</v>
      </c>
      <c r="AH389" s="5">
        <f t="shared" si="457"/>
        <v>-6093.9286176915757</v>
      </c>
      <c r="AI389" s="42">
        <f t="shared" si="451"/>
        <v>0</v>
      </c>
      <c r="AJ389" s="42">
        <f t="shared" si="454"/>
        <v>954.13527746320142</v>
      </c>
      <c r="AK389" s="42">
        <f t="shared" si="458"/>
        <v>-5139.7933402283743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12494.609669188014</v>
      </c>
      <c r="K390" s="11">
        <f t="shared" si="439"/>
        <v>124.94609669188014</v>
      </c>
      <c r="L390" s="24">
        <f t="shared" si="445"/>
        <v>1558.5934589067624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(Interventions)'!$B$136:$AV$256, 40)</f>
        <v>33.904665080773718</v>
      </c>
      <c r="S390" s="46">
        <f>VLOOKUP(I390, '[1]Lapse Rates'!$A$4:$F$24, 4)</f>
        <v>7.1178370000000003E-4</v>
      </c>
      <c r="T390" s="33">
        <f t="shared" si="455"/>
        <v>0.78589577103789754</v>
      </c>
      <c r="U390" s="33">
        <f t="shared" si="446"/>
        <v>2.664553290543634E-2</v>
      </c>
      <c r="V390" s="39">
        <f t="shared" si="441"/>
        <v>5.5938779972370756E-4</v>
      </c>
      <c r="W390" s="32">
        <f t="shared" si="447"/>
        <v>0.75869085033273753</v>
      </c>
      <c r="X390" s="31"/>
      <c r="Y390" s="5">
        <f t="shared" si="452"/>
        <v>0</v>
      </c>
      <c r="Z390" s="5">
        <f t="shared" si="442"/>
        <v>4.7328922429638203</v>
      </c>
      <c r="AA390" s="5">
        <f t="shared" si="448"/>
        <v>0</v>
      </c>
      <c r="AB390" s="5">
        <f t="shared" si="433"/>
        <v>4.5690563210503417</v>
      </c>
      <c r="AC390" s="32"/>
      <c r="AD390" s="5">
        <f t="shared" si="453"/>
        <v>9479.5460344918993</v>
      </c>
      <c r="AE390" s="5">
        <f t="shared" si="435"/>
        <v>-94.795460344918993</v>
      </c>
      <c r="AF390" s="5">
        <f t="shared" si="435"/>
        <v>-1182.4905966610143</v>
      </c>
      <c r="AG390" s="5">
        <f t="shared" si="456"/>
        <v>-16046.712636108021</v>
      </c>
      <c r="AH390" s="5">
        <f t="shared" si="457"/>
        <v>-7844.4526586220563</v>
      </c>
      <c r="AI390" s="42">
        <f t="shared" si="451"/>
        <v>0</v>
      </c>
      <c r="AJ390" s="42">
        <f t="shared" si="454"/>
        <v>921.10832805285349</v>
      </c>
      <c r="AK390" s="42">
        <f t="shared" si="458"/>
        <v>-6923.3443305692026</v>
      </c>
    </row>
    <row r="391" spans="1:37" ht="15" x14ac:dyDescent="0.2">
      <c r="I391" s="2">
        <f t="shared" si="438"/>
        <v>16</v>
      </c>
      <c r="J391" s="11">
        <f t="shared" si="428"/>
        <v>12494.609669188014</v>
      </c>
      <c r="K391" s="11">
        <f t="shared" si="439"/>
        <v>124.94609669188014</v>
      </c>
      <c r="L391" s="24">
        <f t="shared" si="445"/>
        <v>1558.5934589067624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(Interventions)'!$B$136:$AV$256, 40)</f>
        <v>38.340059171337522</v>
      </c>
      <c r="S391" s="46">
        <f>VLOOKUP(I391, '[1]Lapse Rates'!$A$4:$F$24, 4)</f>
        <v>6.4944269999999999E-4</v>
      </c>
      <c r="T391" s="33">
        <f t="shared" si="455"/>
        <v>0.75869085033273753</v>
      </c>
      <c r="U391" s="33">
        <f t="shared" si="446"/>
        <v>2.9088252094509538E-2</v>
      </c>
      <c r="V391" s="39">
        <f t="shared" si="441"/>
        <v>4.9272623430538897E-4</v>
      </c>
      <c r="W391" s="32">
        <f t="shared" si="447"/>
        <v>0.72910987200392263</v>
      </c>
      <c r="X391" s="31"/>
      <c r="Y391" s="5">
        <f t="shared" si="452"/>
        <v>0</v>
      </c>
      <c r="Z391" s="5">
        <f t="shared" si="442"/>
        <v>4.5690563210503417</v>
      </c>
      <c r="AA391" s="5">
        <f t="shared" si="448"/>
        <v>0</v>
      </c>
      <c r="AB391" s="5">
        <f t="shared" si="433"/>
        <v>4.3909110910705031</v>
      </c>
      <c r="AC391" s="32"/>
      <c r="AD391" s="5">
        <f t="shared" si="453"/>
        <v>9109.9432566406467</v>
      </c>
      <c r="AE391" s="5">
        <f t="shared" si="435"/>
        <v>-91.099432566406477</v>
      </c>
      <c r="AF391" s="5">
        <f t="shared" si="435"/>
        <v>-1136.3858773296606</v>
      </c>
      <c r="AG391" s="5">
        <f t="shared" si="456"/>
        <v>-17517.788970624384</v>
      </c>
      <c r="AH391" s="5">
        <f t="shared" si="457"/>
        <v>-9635.331023879804</v>
      </c>
      <c r="AI391" s="42">
        <f t="shared" si="451"/>
        <v>0</v>
      </c>
      <c r="AJ391" s="42">
        <f t="shared" si="454"/>
        <v>885.19680356677804</v>
      </c>
      <c r="AK391" s="42">
        <f t="shared" si="458"/>
        <v>-8750.1342203130262</v>
      </c>
    </row>
    <row r="392" spans="1:37" ht="15" x14ac:dyDescent="0.2">
      <c r="I392" s="2">
        <f t="shared" si="438"/>
        <v>17</v>
      </c>
      <c r="J392" s="11">
        <f t="shared" si="428"/>
        <v>12494.609669188014</v>
      </c>
      <c r="K392" s="11">
        <f t="shared" si="439"/>
        <v>124.94609669188014</v>
      </c>
      <c r="L392" s="24">
        <f t="shared" si="445"/>
        <v>1558.5934589067624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(Interventions)'!$B$136:$AV$256, 40)</f>
        <v>43.257134936194696</v>
      </c>
      <c r="S392" s="46">
        <f>VLOOKUP(I392, '[1]Lapse Rates'!$A$4:$F$24, 4)</f>
        <v>5.2983399999999997E-4</v>
      </c>
      <c r="T392" s="33">
        <f t="shared" si="455"/>
        <v>0.72910987200392263</v>
      </c>
      <c r="U392" s="33">
        <f t="shared" si="446"/>
        <v>3.1539204116585326E-2</v>
      </c>
      <c r="V392" s="39">
        <f t="shared" si="441"/>
        <v>3.8630719992332633E-4</v>
      </c>
      <c r="W392" s="32">
        <f t="shared" si="447"/>
        <v>0.69718436068741396</v>
      </c>
      <c r="X392" s="31"/>
      <c r="Y392" s="5">
        <f t="shared" si="452"/>
        <v>0</v>
      </c>
      <c r="Z392" s="5">
        <f t="shared" si="442"/>
        <v>4.3909110910705031</v>
      </c>
      <c r="AA392" s="5">
        <f t="shared" si="448"/>
        <v>0</v>
      </c>
      <c r="AB392" s="5">
        <f t="shared" si="433"/>
        <v>4.1986464035242061</v>
      </c>
      <c r="AC392" s="32"/>
      <c r="AD392" s="5">
        <f t="shared" si="453"/>
        <v>8711.0464542516256</v>
      </c>
      <c r="AE392" s="5">
        <f t="shared" si="435"/>
        <v>-87.110464542516269</v>
      </c>
      <c r="AF392" s="5">
        <f t="shared" si="435"/>
        <v>-1086.6269842194963</v>
      </c>
      <c r="AG392" s="5">
        <f t="shared" si="456"/>
        <v>-18993.823355927063</v>
      </c>
      <c r="AH392" s="5">
        <f t="shared" si="457"/>
        <v>-11456.51435043745</v>
      </c>
      <c r="AI392" s="42">
        <f t="shared" si="451"/>
        <v>0</v>
      </c>
      <c r="AJ392" s="42">
        <f t="shared" si="454"/>
        <v>846.43886896849756</v>
      </c>
      <c r="AK392" s="42">
        <f t="shared" si="458"/>
        <v>-10610.075481468952</v>
      </c>
    </row>
    <row r="393" spans="1:37" ht="15" x14ac:dyDescent="0.2">
      <c r="I393" s="2">
        <f t="shared" si="438"/>
        <v>18</v>
      </c>
      <c r="J393" s="11">
        <f t="shared" si="428"/>
        <v>12494.609669188014</v>
      </c>
      <c r="K393" s="11">
        <f t="shared" si="439"/>
        <v>124.94609669188014</v>
      </c>
      <c r="L393" s="24">
        <f t="shared" si="445"/>
        <v>1558.5934589067624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(Interventions)'!$B$136:$AV$256, 40)</f>
        <v>48.827800449640002</v>
      </c>
      <c r="S393" s="46">
        <f>VLOOKUP(I393, '[1]Lapse Rates'!$A$4:$F$24, 4)</f>
        <v>4.565131E-4</v>
      </c>
      <c r="T393" s="33">
        <f t="shared" si="455"/>
        <v>0.69718436068741396</v>
      </c>
      <c r="U393" s="33">
        <f t="shared" si="446"/>
        <v>3.4041978840254894E-2</v>
      </c>
      <c r="V393" s="39">
        <f t="shared" si="441"/>
        <v>3.1827379376892949E-4</v>
      </c>
      <c r="W393" s="32">
        <f t="shared" si="447"/>
        <v>0.66282410805339009</v>
      </c>
      <c r="X393" s="31"/>
      <c r="Y393" s="5">
        <f t="shared" si="452"/>
        <v>0</v>
      </c>
      <c r="Z393" s="5">
        <f t="shared" si="452"/>
        <v>4.1986464035242061</v>
      </c>
      <c r="AA393" s="5">
        <f t="shared" si="448"/>
        <v>0</v>
      </c>
      <c r="AB393" s="5">
        <f t="shared" si="433"/>
        <v>3.9917189976888507</v>
      </c>
      <c r="AC393" s="32"/>
      <c r="AD393" s="5">
        <f t="shared" si="453"/>
        <v>8281.7285094548079</v>
      </c>
      <c r="AE393" s="5">
        <f t="shared" si="435"/>
        <v>-82.817285094548097</v>
      </c>
      <c r="AF393" s="5">
        <f t="shared" si="435"/>
        <v>-1033.0733192177229</v>
      </c>
      <c r="AG393" s="5">
        <f t="shared" si="456"/>
        <v>-20501.066874987864</v>
      </c>
      <c r="AH393" s="5">
        <f t="shared" si="457"/>
        <v>-13335.228969845328</v>
      </c>
      <c r="AI393" s="42">
        <f t="shared" si="451"/>
        <v>0</v>
      </c>
      <c r="AJ393" s="42">
        <f t="shared" si="454"/>
        <v>804.72507832192719</v>
      </c>
      <c r="AK393" s="42">
        <f t="shared" si="458"/>
        <v>-12530.5038915234</v>
      </c>
    </row>
    <row r="394" spans="1:37" ht="15" x14ac:dyDescent="0.2">
      <c r="I394" s="2">
        <f t="shared" si="438"/>
        <v>19</v>
      </c>
      <c r="J394" s="11">
        <f t="shared" si="428"/>
        <v>12494.609669188014</v>
      </c>
      <c r="K394" s="11">
        <f t="shared" si="439"/>
        <v>124.94609669188014</v>
      </c>
      <c r="L394" s="24">
        <f t="shared" si="445"/>
        <v>1558.5934589067624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(Interventions)'!$B$136:$AV$256, 40)</f>
        <v>55.131622999091555</v>
      </c>
      <c r="S394" s="46">
        <f>VLOOKUP(I394, '[1]Lapse Rates'!$A$4:$F$24, 4)</f>
        <v>3.5534066900000001E-2</v>
      </c>
      <c r="T394" s="33">
        <f t="shared" si="455"/>
        <v>0.66282410805339009</v>
      </c>
      <c r="U394" s="33">
        <f t="shared" si="446"/>
        <v>3.6542568839908626E-2</v>
      </c>
      <c r="V394" s="39">
        <f t="shared" si="441"/>
        <v>2.3552836198501993E-2</v>
      </c>
      <c r="W394" s="32">
        <f t="shared" si="447"/>
        <v>0.60272870301497949</v>
      </c>
      <c r="X394" s="31"/>
      <c r="Y394" s="5">
        <f t="shared" si="452"/>
        <v>0</v>
      </c>
      <c r="Z394" s="5">
        <f t="shared" si="452"/>
        <v>3.9917189976888507</v>
      </c>
      <c r="AA394" s="5">
        <f t="shared" si="448"/>
        <v>0</v>
      </c>
      <c r="AB394" s="5">
        <f t="shared" si="433"/>
        <v>3.6298070408800807</v>
      </c>
      <c r="AC394" s="32"/>
      <c r="AD394" s="5">
        <f t="shared" si="453"/>
        <v>7530.8598805881138</v>
      </c>
      <c r="AE394" s="5">
        <f t="shared" si="435"/>
        <v>-75.308598805881132</v>
      </c>
      <c r="AF394" s="5">
        <f t="shared" si="435"/>
        <v>-939.40901401450367</v>
      </c>
      <c r="AG394" s="5">
        <f t="shared" si="456"/>
        <v>-22006.994689889332</v>
      </c>
      <c r="AH394" s="5">
        <f t="shared" si="457"/>
        <v>-15490.852422121603</v>
      </c>
      <c r="AI394" s="42">
        <f t="shared" si="451"/>
        <v>0</v>
      </c>
      <c r="AJ394" s="42">
        <f t="shared" si="454"/>
        <v>731.78116837651032</v>
      </c>
      <c r="AK394" s="42">
        <f t="shared" si="458"/>
        <v>-14759.071253745093</v>
      </c>
    </row>
    <row r="395" spans="1:37" ht="15" x14ac:dyDescent="0.2">
      <c r="I395" s="2">
        <f t="shared" si="438"/>
        <v>20</v>
      </c>
      <c r="J395" s="11">
        <f t="shared" si="428"/>
        <v>12494.609669188014</v>
      </c>
      <c r="K395" s="11">
        <f t="shared" si="439"/>
        <v>124.94609669188014</v>
      </c>
      <c r="L395" s="24">
        <f t="shared" si="445"/>
        <v>1558.5934589067624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(Interventions)'!$B$136:$AV$256, 40)</f>
        <v>62.289785112868955</v>
      </c>
      <c r="S395" s="46">
        <f>VLOOKUP(I395, '[1]Lapse Rates'!$A$4:$F$24, 4)</f>
        <v>0</v>
      </c>
      <c r="T395" s="33">
        <f t="shared" si="455"/>
        <v>0.60272870301497949</v>
      </c>
      <c r="U395" s="33">
        <f t="shared" si="446"/>
        <v>3.7543841392161284E-2</v>
      </c>
      <c r="V395" s="39">
        <f t="shared" si="441"/>
        <v>0</v>
      </c>
      <c r="W395" s="32">
        <f t="shared" si="447"/>
        <v>0.56518486162281822</v>
      </c>
      <c r="X395" s="31"/>
      <c r="Y395" s="5">
        <f t="shared" si="452"/>
        <v>0</v>
      </c>
      <c r="Z395" s="5">
        <f t="shared" si="452"/>
        <v>3.6298070408800807</v>
      </c>
      <c r="AA395" s="5">
        <f t="shared" si="448"/>
        <v>0</v>
      </c>
      <c r="AB395" s="5">
        <f t="shared" si="433"/>
        <v>3.4037071403024819</v>
      </c>
      <c r="AC395" s="32"/>
      <c r="AD395" s="5">
        <f>$W395*J395</f>
        <v>7061.7642369111545</v>
      </c>
      <c r="AE395" s="5">
        <f t="shared" si="435"/>
        <v>-70.61764236911155</v>
      </c>
      <c r="AF395" s="5">
        <f t="shared" si="435"/>
        <v>-880.89342839844812</v>
      </c>
      <c r="AG395" s="5">
        <f t="shared" si="456"/>
        <v>-22609.990057759896</v>
      </c>
      <c r="AH395" s="5">
        <f t="shared" si="457"/>
        <v>-16499.736891616303</v>
      </c>
      <c r="AI395" s="42">
        <f t="shared" si="451"/>
        <v>0</v>
      </c>
      <c r="AJ395" s="42">
        <f t="shared" si="454"/>
        <v>686.18756499528479</v>
      </c>
      <c r="AK395" s="42">
        <f t="shared" si="458"/>
        <v>-15813.549326621018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220798.37296225646</v>
      </c>
      <c r="AE398" s="21">
        <f t="shared" ref="AE398:AK398" si="459">SUM(AE375:AE395)</f>
        <v>-6957.1321171038689</v>
      </c>
      <c r="AF398" s="21">
        <f t="shared" si="459"/>
        <v>-26373.841898032282</v>
      </c>
      <c r="AG398" s="21">
        <f t="shared" si="459"/>
        <v>-233087.67582440327</v>
      </c>
      <c r="AH398" s="21">
        <f t="shared" si="459"/>
        <v>-45620.276877282988</v>
      </c>
      <c r="AI398" s="21">
        <f t="shared" si="459"/>
        <v>0</v>
      </c>
      <c r="AJ398" s="21">
        <f t="shared" si="459"/>
        <v>20252.499178618971</v>
      </c>
      <c r="AK398" s="21">
        <f t="shared" si="459"/>
        <v>-25367.777698664009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108673.72547324632</v>
      </c>
      <c r="AE400" s="21">
        <f t="shared" ref="AE400:AK400" si="460">AE375+NPV($D$6,AE376:AE395)</f>
        <v>-5846.9409327351659</v>
      </c>
      <c r="AF400" s="21">
        <f t="shared" si="460"/>
        <v>-12525.176242153009</v>
      </c>
      <c r="AG400" s="21">
        <f t="shared" si="460"/>
        <v>-75780.8453333785</v>
      </c>
      <c r="AH400" s="21">
        <f t="shared" si="460"/>
        <v>14520.762964979671</v>
      </c>
      <c r="AI400" s="21">
        <f t="shared" si="460"/>
        <v>0</v>
      </c>
      <c r="AJ400" s="21">
        <f t="shared" si="460"/>
        <v>9356.5074546298911</v>
      </c>
      <c r="AK400" s="21">
        <f t="shared" si="460"/>
        <v>23877.270419609544</v>
      </c>
    </row>
    <row r="402" spans="1:39" x14ac:dyDescent="0.15">
      <c r="AC402" s="22" t="str">
        <f>"Present Value at "&amp;TEXT($D$7,"0.00%")&amp;":"</f>
        <v>Present Value at 5.64%:</v>
      </c>
      <c r="AD402" s="21">
        <f>AD375+NPV($D$7,AD376:AD395)</f>
        <v>140900.62480176036</v>
      </c>
      <c r="AE402" s="21">
        <f t="shared" ref="AE402:AK402" si="461">AE375+NPV($D$7,AE376:AE395)</f>
        <v>-6164.7642969408407</v>
      </c>
      <c r="AF402" s="21">
        <f t="shared" si="461"/>
        <v>-16489.745201520098</v>
      </c>
      <c r="AG402" s="21">
        <f t="shared" si="461"/>
        <v>-116644.40876693619</v>
      </c>
      <c r="AH402" s="21">
        <f t="shared" si="461"/>
        <v>1601.7065363632287</v>
      </c>
      <c r="AI402" s="21">
        <f t="shared" si="461"/>
        <v>0</v>
      </c>
      <c r="AJ402" s="21">
        <f t="shared" si="461"/>
        <v>12488.356158120847</v>
      </c>
      <c r="AK402" s="21">
        <f t="shared" si="461"/>
        <v>14090.062694484062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13870.796874392943</v>
      </c>
    </row>
    <row r="405" spans="1:39" ht="15" x14ac:dyDescent="0.2">
      <c r="G405" s="58" t="s">
        <v>122</v>
      </c>
      <c r="H405" s="57"/>
      <c r="I405" s="57"/>
      <c r="J405" s="11">
        <f>H$404</f>
        <v>13870.796874392943</v>
      </c>
      <c r="K405" s="11">
        <f>J405*$C$10</f>
        <v>5548.318749757178</v>
      </c>
      <c r="L405" s="24">
        <f>$C$414</f>
        <v>1941.9593171932529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13870.796874392943</v>
      </c>
      <c r="AE405" s="5">
        <f>-$W405*K405</f>
        <v>-5548.318749757178</v>
      </c>
      <c r="AF405" s="5">
        <f>-$W405*L405</f>
        <v>-1941.9593171932529</v>
      </c>
      <c r="AG405" s="5"/>
      <c r="AH405" s="5">
        <f>SUM(AD405:AG405)</f>
        <v>6380.5188074425123</v>
      </c>
      <c r="AI405" s="42">
        <f>Y405-AA405</f>
        <v>0</v>
      </c>
      <c r="AJ405" s="42"/>
      <c r="AK405" s="42">
        <f>SUM(AH405:AJ405)</f>
        <v>6380.5188074425123</v>
      </c>
      <c r="AL405" s="6" t="s">
        <v>39</v>
      </c>
      <c r="AM405" s="36">
        <f>AK432</f>
        <v>15398.861972409151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13870.796874392943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(Interventions)'!$B$136:$AV$256, 43)</f>
        <v>8.2163340263777958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8.2163340263777963E-3</v>
      </c>
      <c r="V406" s="39">
        <f>MIN(S406*T406,T406-U406)</f>
        <v>2.6703721500000001E-3</v>
      </c>
      <c r="W406" s="32">
        <f>T406-SUM(U406:V406)</f>
        <v>0.98911329382362223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5.9567270982610623</v>
      </c>
      <c r="AC406" s="32"/>
      <c r="AD406" s="5">
        <f t="shared" ref="AD406:AD408" si="470">$W406*J406</f>
        <v>13719.789584389207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-4948.1146243714738</v>
      </c>
      <c r="AH406" s="5">
        <f t="shared" ref="AH406:AH414" si="472">SUM(AD406:AG406)</f>
        <v>8771.6749600177336</v>
      </c>
      <c r="AI406" s="42">
        <f>-M406*$W405*(N406-N405)/1000</f>
        <v>0</v>
      </c>
      <c r="AJ406" s="42">
        <f>$D$6*SUM(Y406:Z406,AD406:AE406)</f>
        <v>1346.5021448775815</v>
      </c>
      <c r="AK406" s="42">
        <f t="shared" ref="AK406" si="473">SUM(AH406:AJ406)</f>
        <v>10118.177104895316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13870.796874392943</v>
      </c>
      <c r="K407" s="11">
        <f t="shared" ref="K407:K425" si="475">J407*$C$11</f>
        <v>138.70796874392943</v>
      </c>
      <c r="L407" s="24">
        <f>$C$415</f>
        <v>1525.8354109614645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(Interventions)'!$B$136:$AV$256, 43)</f>
        <v>9.0563116261023122</v>
      </c>
      <c r="S407" s="46">
        <f>VLOOKUP(I407, '[1]Lapse Rates'!$A$4:$F$24, 4)</f>
        <v>2.4152155999999998E-3</v>
      </c>
      <c r="T407" s="33">
        <f t="shared" ref="T407:T409" si="476">W406</f>
        <v>0.98911329382362223</v>
      </c>
      <c r="U407" s="33">
        <f>T407*R407/1000</f>
        <v>8.9577182223872232E-3</v>
      </c>
      <c r="V407" s="39">
        <f t="shared" ref="V407:V425" si="477">MIN(S407*T407,T407-U407)</f>
        <v>2.3889218574101958E-3</v>
      </c>
      <c r="W407" s="32">
        <f>T407-SUM(U407:V407)</f>
        <v>0.97776665374382477</v>
      </c>
      <c r="X407" s="32"/>
      <c r="Y407" s="5">
        <f t="shared" ref="Y407:Z422" si="478">AA406</f>
        <v>0</v>
      </c>
      <c r="Z407" s="5">
        <f t="shared" si="478"/>
        <v>5.9567270982610623</v>
      </c>
      <c r="AA407" s="5">
        <f>O407*W407</f>
        <v>0</v>
      </c>
      <c r="AB407" s="5">
        <f t="shared" si="469"/>
        <v>5.888394341174898</v>
      </c>
      <c r="AC407" s="32"/>
      <c r="AD407" s="5">
        <f t="shared" si="470"/>
        <v>13562.402644635491</v>
      </c>
      <c r="AE407" s="5">
        <f t="shared" si="471"/>
        <v>-135.62402644635492</v>
      </c>
      <c r="AF407" s="5">
        <f t="shared" si="471"/>
        <v>-1491.9109839396249</v>
      </c>
      <c r="AG407" s="5">
        <f t="shared" ref="AG407:AG410" si="479">-U407*M407</f>
        <v>-5394.5976873500349</v>
      </c>
      <c r="AH407" s="5">
        <f t="shared" si="472"/>
        <v>6540.2699468994779</v>
      </c>
      <c r="AI407" s="42">
        <f>-M407*($W406*N407-$W405*N406)/1000</f>
        <v>0</v>
      </c>
      <c r="AJ407" s="42">
        <f t="shared" ref="AJ407:AJ408" si="480">$D$6*SUM(Y407:Z407,AD407:AE407)</f>
        <v>1317.7513373726938</v>
      </c>
      <c r="AK407" s="42">
        <f>SUM(AH407:AJ407)</f>
        <v>7858.0212842721721</v>
      </c>
      <c r="AL407" s="48" t="s">
        <v>59</v>
      </c>
      <c r="AM407" s="54">
        <f>AK432/AD432</f>
        <v>9.999999673740001E-2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13870.796874392943</v>
      </c>
      <c r="K408" s="11">
        <f t="shared" si="475"/>
        <v>138.70796874392943</v>
      </c>
      <c r="L408" s="24">
        <f t="shared" ref="L408:L425" si="481">$C$415</f>
        <v>1525.8354109614645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(Interventions)'!$B$136:$AV$256, 43)</f>
        <v>9.9573824603383709</v>
      </c>
      <c r="S408" s="46">
        <f>VLOOKUP(I408, '[1]Lapse Rates'!$A$4:$F$24, 4)</f>
        <v>2.3963082999999999E-3</v>
      </c>
      <c r="T408" s="33">
        <f t="shared" si="476"/>
        <v>0.97776665374382477</v>
      </c>
      <c r="U408" s="33">
        <f t="shared" ref="U408:U425" si="482">T408*R408/1000</f>
        <v>9.735996528292502E-3</v>
      </c>
      <c r="V408" s="39">
        <f t="shared" si="477"/>
        <v>2.3430303478295532E-3</v>
      </c>
      <c r="W408" s="32">
        <f t="shared" ref="W408:W425" si="483">T408-SUM(U408:V408)</f>
        <v>0.96568762686770271</v>
      </c>
      <c r="X408" s="32"/>
      <c r="Y408" s="5">
        <f t="shared" si="478"/>
        <v>0</v>
      </c>
      <c r="Z408" s="5">
        <f t="shared" si="478"/>
        <v>5.888394341174898</v>
      </c>
      <c r="AA408" s="5">
        <f t="shared" ref="AA408:AA425" si="484">O408*W408</f>
        <v>0</v>
      </c>
      <c r="AB408" s="5">
        <f t="shared" si="469"/>
        <v>5.8156509384090969</v>
      </c>
      <c r="AC408" s="32"/>
      <c r="AD408" s="5">
        <f t="shared" si="470"/>
        <v>13394.856916396469</v>
      </c>
      <c r="AE408" s="5">
        <f t="shared" si="471"/>
        <v>-133.94856916396469</v>
      </c>
      <c r="AF408" s="5">
        <f>-$W408*L408</f>
        <v>-1473.4803770020826</v>
      </c>
      <c r="AG408" s="5">
        <f t="shared" si="479"/>
        <v>-5863.2994532370649</v>
      </c>
      <c r="AH408" s="5">
        <f t="shared" si="472"/>
        <v>5924.1285169933581</v>
      </c>
      <c r="AI408" s="42">
        <f>-M408*($W407*N408-$W406*N407)/1000</f>
        <v>0</v>
      </c>
      <c r="AJ408" s="42">
        <f t="shared" si="480"/>
        <v>1301.4727603483782</v>
      </c>
      <c r="AK408" s="42">
        <f t="shared" ref="AK408:AK415" si="485">SUM(AH408:AJ408)</f>
        <v>7225.601277341736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13870.796874392943</v>
      </c>
      <c r="K409" s="11">
        <f t="shared" si="475"/>
        <v>138.70796874392943</v>
      </c>
      <c r="L409" s="24">
        <f t="shared" si="481"/>
        <v>1525.8354109614645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(Interventions)'!$B$136:$AV$256, 43)</f>
        <v>10.92030037318626</v>
      </c>
      <c r="S409" s="46">
        <f>VLOOKUP(I409, '[1]Lapse Rates'!$A$4:$F$24, 4)</f>
        <v>2.1941491999999999E-3</v>
      </c>
      <c r="T409" s="33">
        <f t="shared" si="476"/>
        <v>0.96568762686770271</v>
      </c>
      <c r="U409" s="33">
        <f t="shared" si="482"/>
        <v>1.0545598952064727E-2</v>
      </c>
      <c r="V409" s="39">
        <f t="shared" si="477"/>
        <v>2.1188627339416683E-3</v>
      </c>
      <c r="W409" s="32">
        <f t="shared" si="483"/>
        <v>0.95302316518169627</v>
      </c>
      <c r="X409" s="32"/>
      <c r="Y409" s="5">
        <f>AA408</f>
        <v>0</v>
      </c>
      <c r="Z409" s="5">
        <f t="shared" si="478"/>
        <v>5.8156509384090969</v>
      </c>
      <c r="AA409" s="5">
        <f t="shared" si="484"/>
        <v>0</v>
      </c>
      <c r="AB409" s="5">
        <f t="shared" si="469"/>
        <v>5.739381877442078</v>
      </c>
      <c r="AC409" s="32"/>
      <c r="AD409" s="5">
        <f>$W409*J409</f>
        <v>13219.190740826341</v>
      </c>
      <c r="AE409" s="5">
        <f t="shared" si="471"/>
        <v>-132.19190740826343</v>
      </c>
      <c r="AF409" s="5">
        <f t="shared" si="471"/>
        <v>-1454.1564929008091</v>
      </c>
      <c r="AG409" s="5">
        <f t="shared" si="479"/>
        <v>-6350.865511302989</v>
      </c>
      <c r="AH409" s="5">
        <f t="shared" si="472"/>
        <v>5281.9768292142799</v>
      </c>
      <c r="AI409" s="42">
        <f t="shared" ref="AI409:AI425" si="487">-M409*($W408*N409-$W407*N408)/1000</f>
        <v>0</v>
      </c>
      <c r="AJ409" s="42">
        <f>$D$6*SUM(Y409:Z409,AD409:AE409)</f>
        <v>1284.4051009153716</v>
      </c>
      <c r="AK409" s="42">
        <f t="shared" si="485"/>
        <v>6566.3819301296517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13870.796874392943</v>
      </c>
      <c r="K410" s="11">
        <f t="shared" si="475"/>
        <v>138.70796874392943</v>
      </c>
      <c r="L410" s="24">
        <f t="shared" si="481"/>
        <v>1525.8354109614645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(Interventions)'!$B$136:$AV$256, 43)</f>
        <v>12.006715910042743</v>
      </c>
      <c r="S410" s="46">
        <f>VLOOKUP(I410, '[1]Lapse Rates'!$A$4:$F$24, 4)</f>
        <v>1.9313649E-3</v>
      </c>
      <c r="T410" s="33">
        <f>W409</f>
        <v>0.95302316518169627</v>
      </c>
      <c r="U410" s="33">
        <f t="shared" si="482"/>
        <v>1.1442678400026367E-2</v>
      </c>
      <c r="V410" s="39">
        <f t="shared" si="477"/>
        <v>1.8406354901188303E-3</v>
      </c>
      <c r="W410" s="32">
        <f t="shared" si="483"/>
        <v>0.93973985129155113</v>
      </c>
      <c r="X410" s="32"/>
      <c r="Y410" s="5">
        <f t="shared" ref="Y410:Z425" si="488">AA409</f>
        <v>0</v>
      </c>
      <c r="Z410" s="5">
        <f t="shared" si="478"/>
        <v>5.739381877442078</v>
      </c>
      <c r="AA410" s="5">
        <f t="shared" si="484"/>
        <v>0</v>
      </c>
      <c r="AB410" s="5">
        <f t="shared" si="469"/>
        <v>5.6593859090345955</v>
      </c>
      <c r="AC410" s="32"/>
      <c r="AD410" s="5">
        <f t="shared" ref="AD410:AD424" si="489">$W410*J410</f>
        <v>13034.940592037337</v>
      </c>
      <c r="AE410" s="5">
        <f t="shared" si="471"/>
        <v>-130.34940592037336</v>
      </c>
      <c r="AF410" s="5">
        <f t="shared" si="471"/>
        <v>-1433.8883421923094</v>
      </c>
      <c r="AG410" s="5">
        <f t="shared" si="479"/>
        <v>-6891.1127701694795</v>
      </c>
      <c r="AH410" s="5">
        <f t="shared" si="472"/>
        <v>4579.5900737551756</v>
      </c>
      <c r="AI410" s="42">
        <f t="shared" si="487"/>
        <v>0</v>
      </c>
      <c r="AJ410" s="42">
        <f t="shared" ref="AJ410:AJ425" si="490">$D$6*SUM(Y410:Z410,AD410:AE410)</f>
        <v>1266.5034287202513</v>
      </c>
      <c r="AK410" s="42">
        <f t="shared" si="485"/>
        <v>5846.0935024754272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13870.796874392943</v>
      </c>
      <c r="K411" s="11">
        <f t="shared" si="475"/>
        <v>138.70796874392943</v>
      </c>
      <c r="L411" s="24">
        <f t="shared" si="481"/>
        <v>1525.8354109614645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(Interventions)'!$B$136:$AV$256, 43)</f>
        <v>13.375283900620943</v>
      </c>
      <c r="S411" s="46">
        <f>VLOOKUP(I411, '[1]Lapse Rates'!$A$4:$F$24, 4)</f>
        <v>1.9726812000000001E-3</v>
      </c>
      <c r="T411" s="33">
        <f t="shared" ref="T411:T425" si="491">W410</f>
        <v>0.93973985129155113</v>
      </c>
      <c r="U411" s="33">
        <f t="shared" si="482"/>
        <v>1.2569287303751803E-2</v>
      </c>
      <c r="V411" s="39">
        <f t="shared" si="477"/>
        <v>1.8538071375336386E-3</v>
      </c>
      <c r="W411" s="32">
        <f t="shared" si="483"/>
        <v>0.92531675685026571</v>
      </c>
      <c r="X411" s="32"/>
      <c r="Y411" s="5">
        <f t="shared" si="488"/>
        <v>0</v>
      </c>
      <c r="Z411" s="5">
        <f t="shared" si="478"/>
        <v>5.6593859090345955</v>
      </c>
      <c r="AA411" s="5">
        <f t="shared" si="484"/>
        <v>0</v>
      </c>
      <c r="AB411" s="5">
        <f t="shared" si="469"/>
        <v>5.572525851611787</v>
      </c>
      <c r="AC411" s="32"/>
      <c r="AD411" s="5">
        <f t="shared" si="489"/>
        <v>12834.880778742081</v>
      </c>
      <c r="AE411" s="5">
        <f t="shared" si="471"/>
        <v>-128.34880778742081</v>
      </c>
      <c r="AF411" s="5">
        <f t="shared" si="471"/>
        <v>-1411.8810739581547</v>
      </c>
      <c r="AG411" s="5">
        <f>-U411*M411</f>
        <v>-7569.5893236511447</v>
      </c>
      <c r="AH411" s="5">
        <f t="shared" si="472"/>
        <v>3725.0615733453606</v>
      </c>
      <c r="AI411" s="42">
        <f t="shared" si="487"/>
        <v>0</v>
      </c>
      <c r="AJ411" s="42">
        <f t="shared" si="490"/>
        <v>1247.0659721083287</v>
      </c>
      <c r="AK411" s="42">
        <f t="shared" si="485"/>
        <v>4972.127545453689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13870.796874392943</v>
      </c>
      <c r="K412" s="11">
        <f t="shared" si="475"/>
        <v>138.70796874392943</v>
      </c>
      <c r="L412" s="24">
        <f t="shared" si="481"/>
        <v>1525.8354109614645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(Interventions)'!$B$136:$AV$256, 43)</f>
        <v>14.79930091301132</v>
      </c>
      <c r="S412" s="46">
        <f>VLOOKUP(I412, '[1]Lapse Rates'!$A$4:$F$24, 4)</f>
        <v>1.7228968999999999E-3</v>
      </c>
      <c r="T412" s="33">
        <f t="shared" si="491"/>
        <v>0.92531675685026571</v>
      </c>
      <c r="U412" s="33">
        <f t="shared" si="482"/>
        <v>1.3694041124478811E-2</v>
      </c>
      <c r="V412" s="39">
        <f t="shared" si="477"/>
        <v>1.5942253718953764E-3</v>
      </c>
      <c r="W412" s="32">
        <f t="shared" si="483"/>
        <v>0.91002849035389155</v>
      </c>
      <c r="X412" s="32"/>
      <c r="Y412" s="5">
        <f t="shared" si="488"/>
        <v>0</v>
      </c>
      <c r="Z412" s="5">
        <f t="shared" si="478"/>
        <v>5.572525851611787</v>
      </c>
      <c r="AA412" s="5">
        <f t="shared" si="484"/>
        <v>0</v>
      </c>
      <c r="AB412" s="5">
        <f t="shared" si="469"/>
        <v>5.4804554771733374</v>
      </c>
      <c r="AC412" s="32"/>
      <c r="AD412" s="5">
        <f t="shared" si="489"/>
        <v>12622.820339609287</v>
      </c>
      <c r="AE412" s="5">
        <f t="shared" si="471"/>
        <v>-126.22820339609287</v>
      </c>
      <c r="AF412" s="5">
        <f t="shared" si="471"/>
        <v>-1388.5536955657712</v>
      </c>
      <c r="AG412" s="5">
        <f t="shared" ref="AG412:AG425" si="492">-U412*M412</f>
        <v>-8246.9486923537497</v>
      </c>
      <c r="AH412" s="5">
        <f t="shared" si="472"/>
        <v>2861.0897482936725</v>
      </c>
      <c r="AI412" s="42">
        <f t="shared" si="487"/>
        <v>0</v>
      </c>
      <c r="AJ412" s="42">
        <f t="shared" si="490"/>
        <v>1226.4623533485576</v>
      </c>
      <c r="AK412" s="42">
        <f t="shared" si="485"/>
        <v>4087.5521016422299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13870.796874392943</v>
      </c>
      <c r="K413" s="11">
        <f t="shared" si="475"/>
        <v>138.70796874392943</v>
      </c>
      <c r="L413" s="24">
        <f t="shared" si="481"/>
        <v>1525.8354109614645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(Interventions)'!$B$136:$AV$256, 43)</f>
        <v>16.444642360403858</v>
      </c>
      <c r="S413" s="46">
        <f>VLOOKUP(I413, '[1]Lapse Rates'!$A$4:$F$24, 4)</f>
        <v>1.5750323E-3</v>
      </c>
      <c r="T413" s="33">
        <f t="shared" si="491"/>
        <v>0.91002849035389155</v>
      </c>
      <c r="U413" s="33">
        <f t="shared" si="482"/>
        <v>1.4965093061647979E-2</v>
      </c>
      <c r="V413" s="39">
        <f t="shared" si="477"/>
        <v>1.4333242662276176E-3</v>
      </c>
      <c r="W413" s="32">
        <f t="shared" si="483"/>
        <v>0.89363007302601594</v>
      </c>
      <c r="X413" s="32"/>
      <c r="Y413" s="5">
        <f t="shared" si="488"/>
        <v>0</v>
      </c>
      <c r="Z413" s="5">
        <f t="shared" si="478"/>
        <v>5.4804554771733374</v>
      </c>
      <c r="AA413" s="5">
        <f t="shared" si="484"/>
        <v>0</v>
      </c>
      <c r="AB413" s="5">
        <f t="shared" si="469"/>
        <v>5.3816994524838453</v>
      </c>
      <c r="AC413" s="32"/>
      <c r="AD413" s="5">
        <f t="shared" si="489"/>
        <v>12395.361223792799</v>
      </c>
      <c r="AE413" s="5">
        <f t="shared" si="471"/>
        <v>-123.95361223792798</v>
      </c>
      <c r="AF413" s="5">
        <f t="shared" si="471"/>
        <v>-1363.5324097231746</v>
      </c>
      <c r="AG413" s="5">
        <f t="shared" si="492"/>
        <v>-9012.4130294232</v>
      </c>
      <c r="AH413" s="5">
        <f t="shared" si="472"/>
        <v>1895.4621724084955</v>
      </c>
      <c r="AI413" s="42">
        <f t="shared" si="487"/>
        <v>0</v>
      </c>
      <c r="AJ413" s="42">
        <f t="shared" si="490"/>
        <v>1204.3627193758434</v>
      </c>
      <c r="AK413" s="42">
        <f t="shared" si="485"/>
        <v>3099.8248917843389</v>
      </c>
    </row>
    <row r="414" spans="1:39" ht="15" x14ac:dyDescent="0.2">
      <c r="A414" s="12"/>
      <c r="B414" s="13">
        <v>1</v>
      </c>
      <c r="C414" s="10">
        <f>$H$404*0.14+$B$417</f>
        <v>1941.9593171932529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13870.796874392943</v>
      </c>
      <c r="K414" s="11">
        <f t="shared" si="475"/>
        <v>138.70796874392943</v>
      </c>
      <c r="L414" s="24">
        <f t="shared" si="481"/>
        <v>1525.8354109614645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(Interventions)'!$B$136:$AV$256, 43)</f>
        <v>18.346779601645981</v>
      </c>
      <c r="S414" s="46">
        <f>VLOOKUP(I414, '[1]Lapse Rates'!$A$4:$F$24, 4)</f>
        <v>1.4424080000000001E-3</v>
      </c>
      <c r="T414" s="33">
        <f t="shared" si="491"/>
        <v>0.89363007302601594</v>
      </c>
      <c r="U414" s="33">
        <f t="shared" si="482"/>
        <v>1.6395233995211117E-2</v>
      </c>
      <c r="V414" s="39">
        <f t="shared" si="477"/>
        <v>1.2889791663733097E-3</v>
      </c>
      <c r="W414" s="32">
        <f t="shared" si="483"/>
        <v>0.87594585986443152</v>
      </c>
      <c r="X414" s="32"/>
      <c r="Y414" s="5">
        <f t="shared" si="488"/>
        <v>0</v>
      </c>
      <c r="Z414" s="5">
        <f t="shared" si="478"/>
        <v>5.3816994524838453</v>
      </c>
      <c r="AA414" s="5">
        <f t="shared" si="484"/>
        <v>0</v>
      </c>
      <c r="AB414" s="5">
        <f t="shared" si="469"/>
        <v>5.2751999924029676</v>
      </c>
      <c r="AC414" s="32"/>
      <c r="AD414" s="5">
        <f t="shared" si="489"/>
        <v>12150.067095144996</v>
      </c>
      <c r="AE414" s="5">
        <f t="shared" si="471"/>
        <v>-121.50067095144995</v>
      </c>
      <c r="AF414" s="5">
        <f t="shared" si="471"/>
        <v>-1336.5492110662383</v>
      </c>
      <c r="AG414" s="5">
        <f t="shared" si="492"/>
        <v>-9873.6853737019956</v>
      </c>
      <c r="AH414" s="5">
        <f t="shared" si="472"/>
        <v>818.33183942531286</v>
      </c>
      <c r="AI414" s="42">
        <f t="shared" si="487"/>
        <v>0</v>
      </c>
      <c r="AJ414" s="42">
        <f t="shared" si="490"/>
        <v>1180.5303109296756</v>
      </c>
      <c r="AK414" s="42">
        <f t="shared" si="485"/>
        <v>1998.8621503549884</v>
      </c>
    </row>
    <row r="415" spans="1:39" ht="15" x14ac:dyDescent="0.2">
      <c r="A415" s="12"/>
      <c r="B415" s="70" t="s">
        <v>49</v>
      </c>
      <c r="C415" s="10">
        <f>$H$404*0.11+$B$417</f>
        <v>1525.8354109614645</v>
      </c>
      <c r="D415" s="1"/>
      <c r="E415" s="1"/>
      <c r="F415" s="1"/>
      <c r="I415" s="2">
        <f t="shared" si="474"/>
        <v>10</v>
      </c>
      <c r="J415" s="11">
        <f t="shared" si="464"/>
        <v>13870.796874392943</v>
      </c>
      <c r="K415" s="11">
        <f t="shared" si="475"/>
        <v>138.70796874392943</v>
      </c>
      <c r="L415" s="24">
        <f t="shared" si="481"/>
        <v>1525.8354109614645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(Interventions)'!$B$136:$AV$256, 43)</f>
        <v>20.615327103952584</v>
      </c>
      <c r="S415" s="46">
        <f>VLOOKUP(I415, '[1]Lapse Rates'!$A$4:$F$24, 4)</f>
        <v>1.4007732E-3</v>
      </c>
      <c r="T415" s="33">
        <f t="shared" si="491"/>
        <v>0.87594585986443152</v>
      </c>
      <c r="U415" s="33">
        <f t="shared" si="482"/>
        <v>1.8057910426458268E-2</v>
      </c>
      <c r="V415" s="39">
        <f t="shared" si="477"/>
        <v>1.2270014851490513E-3</v>
      </c>
      <c r="W415" s="32">
        <f t="shared" si="483"/>
        <v>0.85666094795282421</v>
      </c>
      <c r="X415" s="32"/>
      <c r="Y415" s="5">
        <f t="shared" si="488"/>
        <v>0</v>
      </c>
      <c r="Z415" s="5">
        <f t="shared" si="478"/>
        <v>5.2751999924029676</v>
      </c>
      <c r="AA415" s="5">
        <f t="shared" si="484"/>
        <v>0</v>
      </c>
      <c r="AB415" s="5">
        <f t="shared" si="469"/>
        <v>5.1590606602468139</v>
      </c>
      <c r="AC415" s="32"/>
      <c r="AD415" s="5">
        <f t="shared" si="489"/>
        <v>11882.56999927853</v>
      </c>
      <c r="AE415" s="5">
        <f t="shared" si="471"/>
        <v>-118.82569999278529</v>
      </c>
      <c r="AF415" s="5">
        <f t="shared" si="471"/>
        <v>-1307.1236095742354</v>
      </c>
      <c r="AG415" s="5">
        <f t="shared" si="492"/>
        <v>-10874.997338215537</v>
      </c>
      <c r="AH415" s="5">
        <f>SUM(AD415:AG415)</f>
        <v>-418.37664850402689</v>
      </c>
      <c r="AI415" s="42">
        <f t="shared" si="487"/>
        <v>0</v>
      </c>
      <c r="AJ415" s="42">
        <f t="shared" si="490"/>
        <v>1154.5408128791862</v>
      </c>
      <c r="AK415" s="42">
        <f t="shared" si="485"/>
        <v>736.16416437515932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13870.796874392943</v>
      </c>
      <c r="K416" s="11">
        <f t="shared" si="475"/>
        <v>138.70796874392943</v>
      </c>
      <c r="L416" s="24">
        <f t="shared" si="481"/>
        <v>1525.8354109614645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(Interventions)'!$B$136:$AV$256, 43)</f>
        <v>23.23831584085859</v>
      </c>
      <c r="S416" s="46">
        <f>VLOOKUP(I416, '[1]Lapse Rates'!$A$4:$F$24, 4)</f>
        <v>1.2298243999999999E-3</v>
      </c>
      <c r="T416" s="33">
        <f t="shared" si="491"/>
        <v>0.85666094795282421</v>
      </c>
      <c r="U416" s="33">
        <f t="shared" si="482"/>
        <v>1.990735767705705E-2</v>
      </c>
      <c r="V416" s="39">
        <f t="shared" si="477"/>
        <v>1.0535425363195133E-3</v>
      </c>
      <c r="W416" s="32">
        <f t="shared" si="483"/>
        <v>0.83570004773944762</v>
      </c>
      <c r="X416" s="31"/>
      <c r="Y416" s="5">
        <f t="shared" si="488"/>
        <v>0</v>
      </c>
      <c r="Z416" s="5">
        <f t="shared" si="478"/>
        <v>5.1590606602468139</v>
      </c>
      <c r="AA416" s="5">
        <f t="shared" si="484"/>
        <v>0</v>
      </c>
      <c r="AB416" s="5">
        <f t="shared" si="469"/>
        <v>5.0328280405007977</v>
      </c>
      <c r="AC416" s="32"/>
      <c r="AD416" s="5">
        <f t="shared" si="489"/>
        <v>11591.825610114363</v>
      </c>
      <c r="AE416" s="5">
        <f t="shared" si="471"/>
        <v>-115.91825610114363</v>
      </c>
      <c r="AF416" s="5">
        <f t="shared" si="471"/>
        <v>-1275.1407257830356</v>
      </c>
      <c r="AG416" s="5">
        <f t="shared" si="492"/>
        <v>-11988.788106496389</v>
      </c>
      <c r="AH416" s="5">
        <f t="shared" ref="AH416:AH425" si="493">SUM(AD416:AG416)</f>
        <v>-1788.021478266206</v>
      </c>
      <c r="AI416" s="42">
        <f t="shared" si="487"/>
        <v>0</v>
      </c>
      <c r="AJ416" s="42">
        <f t="shared" si="490"/>
        <v>1126.2926152794671</v>
      </c>
      <c r="AK416" s="42">
        <f t="shared" ref="AK416:AK425" si="494">SUM(AH416:AJ416)</f>
        <v>-661.72886298673893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13870.796874392943</v>
      </c>
      <c r="K417" s="11">
        <f t="shared" si="475"/>
        <v>138.70796874392943</v>
      </c>
      <c r="L417" s="24">
        <f t="shared" si="481"/>
        <v>1525.8354109614645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(Interventions)'!$B$136:$AV$256, 43)</f>
        <v>26.259520841236572</v>
      </c>
      <c r="S417" s="46">
        <f>VLOOKUP(I417, '[1]Lapse Rates'!$A$4:$F$24, 4)</f>
        <v>1.0984558E-3</v>
      </c>
      <c r="T417" s="33">
        <f t="shared" si="491"/>
        <v>0.83570004773944762</v>
      </c>
      <c r="U417" s="33">
        <f t="shared" si="482"/>
        <v>2.1945082820636421E-2</v>
      </c>
      <c r="V417" s="39">
        <f t="shared" si="477"/>
        <v>9.1797956449967311E-4</v>
      </c>
      <c r="W417" s="32">
        <f t="shared" si="483"/>
        <v>0.81283698535431148</v>
      </c>
      <c r="X417" s="31"/>
      <c r="Y417" s="5">
        <f t="shared" si="488"/>
        <v>0</v>
      </c>
      <c r="Z417" s="5">
        <f t="shared" si="478"/>
        <v>5.0328280405007977</v>
      </c>
      <c r="AA417" s="5">
        <f t="shared" si="484"/>
        <v>0</v>
      </c>
      <c r="AB417" s="5">
        <f t="shared" si="469"/>
        <v>4.8951400485294165</v>
      </c>
      <c r="AC417" s="32"/>
      <c r="AD417" s="5">
        <f t="shared" si="489"/>
        <v>11274.696715843565</v>
      </c>
      <c r="AE417" s="5">
        <f t="shared" si="471"/>
        <v>-112.74696715843565</v>
      </c>
      <c r="AF417" s="5">
        <f t="shared" si="471"/>
        <v>-1240.2554555927738</v>
      </c>
      <c r="AG417" s="5">
        <f t="shared" si="492"/>
        <v>-13215.965281989051</v>
      </c>
      <c r="AH417" s="5">
        <f t="shared" si="493"/>
        <v>-3294.2709888966947</v>
      </c>
      <c r="AI417" s="42">
        <f t="shared" si="487"/>
        <v>0</v>
      </c>
      <c r="AJ417" s="42">
        <f t="shared" si="490"/>
        <v>1095.4809907767844</v>
      </c>
      <c r="AK417" s="42">
        <f t="shared" si="494"/>
        <v>-2198.7899981199103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13870.796874392943</v>
      </c>
      <c r="K418" s="11">
        <f t="shared" si="475"/>
        <v>138.70796874392943</v>
      </c>
      <c r="L418" s="24">
        <f t="shared" si="481"/>
        <v>1525.8354109614645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(Interventions)'!$B$136:$AV$256, 43)</f>
        <v>29.759161271455092</v>
      </c>
      <c r="S418" s="46">
        <f>VLOOKUP(I418, '[1]Lapse Rates'!$A$4:$F$24, 4)</f>
        <v>9.9047419999999994E-4</v>
      </c>
      <c r="T418" s="33">
        <f t="shared" si="491"/>
        <v>0.81283698535431148</v>
      </c>
      <c r="U418" s="33">
        <f t="shared" si="482"/>
        <v>2.4189346934562338E-2</v>
      </c>
      <c r="V418" s="39">
        <f t="shared" si="477"/>
        <v>8.050940627992233E-4</v>
      </c>
      <c r="W418" s="32">
        <f t="shared" si="483"/>
        <v>0.78784254435694989</v>
      </c>
      <c r="X418" s="31"/>
      <c r="Y418" s="5">
        <f t="shared" si="488"/>
        <v>0</v>
      </c>
      <c r="Z418" s="5">
        <f t="shared" si="478"/>
        <v>4.8951400485294165</v>
      </c>
      <c r="AA418" s="5">
        <f t="shared" si="484"/>
        <v>0</v>
      </c>
      <c r="AB418" s="5">
        <f t="shared" si="469"/>
        <v>4.7446162764554156</v>
      </c>
      <c r="AC418" s="32"/>
      <c r="AD418" s="5">
        <f t="shared" si="489"/>
        <v>10928.003901780165</v>
      </c>
      <c r="AE418" s="5">
        <f t="shared" si="471"/>
        <v>-109.28003901780164</v>
      </c>
      <c r="AF418" s="5">
        <f t="shared" si="471"/>
        <v>-1202.1180524418126</v>
      </c>
      <c r="AG418" s="5">
        <f t="shared" si="492"/>
        <v>-14567.526215054542</v>
      </c>
      <c r="AH418" s="5">
        <f t="shared" si="493"/>
        <v>-4950.9204047339917</v>
      </c>
      <c r="AI418" s="42">
        <f t="shared" si="487"/>
        <v>0</v>
      </c>
      <c r="AJ418" s="42">
        <f t="shared" si="490"/>
        <v>1061.7970241757487</v>
      </c>
      <c r="AK418" s="42">
        <f t="shared" si="494"/>
        <v>-3889.1233805582433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13870.796874392943</v>
      </c>
      <c r="K419" s="11">
        <f t="shared" si="475"/>
        <v>138.70796874392943</v>
      </c>
      <c r="L419" s="24">
        <f t="shared" si="481"/>
        <v>1525.8354109614645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(Interventions)'!$B$136:$AV$256, 43)</f>
        <v>33.686956870650874</v>
      </c>
      <c r="S419" s="46">
        <f>VLOOKUP(I419, '[1]Lapse Rates'!$A$4:$F$24, 4)</f>
        <v>9.2791330000000004E-4</v>
      </c>
      <c r="T419" s="33">
        <f t="shared" si="491"/>
        <v>0.78784254435694989</v>
      </c>
      <c r="U419" s="33">
        <f t="shared" si="482"/>
        <v>2.6540017812616418E-2</v>
      </c>
      <c r="V419" s="39">
        <f t="shared" si="477"/>
        <v>7.3104957521465379E-4</v>
      </c>
      <c r="W419" s="32">
        <f t="shared" si="483"/>
        <v>0.76057147696911886</v>
      </c>
      <c r="X419" s="31"/>
      <c r="Y419" s="5">
        <f t="shared" si="488"/>
        <v>0</v>
      </c>
      <c r="Z419" s="5">
        <f t="shared" si="478"/>
        <v>4.7446162764554156</v>
      </c>
      <c r="AA419" s="5">
        <f t="shared" si="484"/>
        <v>0</v>
      </c>
      <c r="AB419" s="5">
        <f t="shared" si="469"/>
        <v>4.5803820000363551</v>
      </c>
      <c r="AC419" s="32"/>
      <c r="AD419" s="5">
        <f t="shared" si="489"/>
        <v>10549.732465495679</v>
      </c>
      <c r="AE419" s="5">
        <f t="shared" si="471"/>
        <v>-105.49732465495678</v>
      </c>
      <c r="AF419" s="5">
        <f t="shared" si="471"/>
        <v>-1160.5068921267434</v>
      </c>
      <c r="AG419" s="5">
        <f t="shared" si="492"/>
        <v>-15983.168387274172</v>
      </c>
      <c r="AH419" s="5">
        <f t="shared" si="493"/>
        <v>-6699.4401385601923</v>
      </c>
      <c r="AI419" s="42">
        <f t="shared" si="487"/>
        <v>0</v>
      </c>
      <c r="AJ419" s="42">
        <f t="shared" si="490"/>
        <v>1025.0449141731954</v>
      </c>
      <c r="AK419" s="42">
        <f t="shared" si="494"/>
        <v>-5674.3952243869971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13870.796874392943</v>
      </c>
      <c r="K420" s="11">
        <f t="shared" si="475"/>
        <v>138.70796874392943</v>
      </c>
      <c r="L420" s="24">
        <f t="shared" si="481"/>
        <v>1525.8354109614645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(Interventions)'!$B$136:$AV$256, 43)</f>
        <v>38.074571407878601</v>
      </c>
      <c r="S420" s="46">
        <f>VLOOKUP(I420, '[1]Lapse Rates'!$A$4:$F$24, 4)</f>
        <v>7.1178370000000003E-4</v>
      </c>
      <c r="T420" s="33">
        <f t="shared" si="491"/>
        <v>0.76057147696911886</v>
      </c>
      <c r="U420" s="33">
        <f t="shared" si="482"/>
        <v>2.8958433010656412E-2</v>
      </c>
      <c r="V420" s="39">
        <f t="shared" si="477"/>
        <v>5.4136237999154418E-4</v>
      </c>
      <c r="W420" s="32">
        <f t="shared" si="483"/>
        <v>0.73107168157847091</v>
      </c>
      <c r="X420" s="31"/>
      <c r="Y420" s="5">
        <f t="shared" si="488"/>
        <v>0</v>
      </c>
      <c r="Z420" s="5">
        <f t="shared" si="478"/>
        <v>4.5803820000363551</v>
      </c>
      <c r="AA420" s="5">
        <f t="shared" si="484"/>
        <v>0</v>
      </c>
      <c r="AB420" s="5">
        <f t="shared" si="469"/>
        <v>4.4027256772532093</v>
      </c>
      <c r="AC420" s="32"/>
      <c r="AD420" s="5">
        <f t="shared" si="489"/>
        <v>10140.546795795848</v>
      </c>
      <c r="AE420" s="5">
        <f t="shared" si="471"/>
        <v>-101.40546795795846</v>
      </c>
      <c r="AF420" s="5">
        <f t="shared" si="471"/>
        <v>-1115.4950597035752</v>
      </c>
      <c r="AG420" s="5">
        <f t="shared" si="492"/>
        <v>-17439.608153574602</v>
      </c>
      <c r="AH420" s="5">
        <f t="shared" si="493"/>
        <v>-8515.961885440287</v>
      </c>
      <c r="AI420" s="42">
        <f t="shared" si="487"/>
        <v>0</v>
      </c>
      <c r="AJ420" s="42">
        <f t="shared" si="490"/>
        <v>985.28909973510065</v>
      </c>
      <c r="AK420" s="42">
        <f t="shared" si="494"/>
        <v>-7530.6727857051865</v>
      </c>
    </row>
    <row r="421" spans="1:37" ht="15" x14ac:dyDescent="0.2">
      <c r="I421" s="2">
        <f t="shared" si="474"/>
        <v>16</v>
      </c>
      <c r="J421" s="11">
        <f t="shared" si="464"/>
        <v>13870.796874392943</v>
      </c>
      <c r="K421" s="11">
        <f t="shared" si="475"/>
        <v>138.70796874392943</v>
      </c>
      <c r="L421" s="24">
        <f t="shared" si="481"/>
        <v>1525.8354109614645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(Interventions)'!$B$136:$AV$256, 43)</f>
        <v>42.884227548122219</v>
      </c>
      <c r="S421" s="46">
        <f>VLOOKUP(I421, '[1]Lapse Rates'!$A$4:$F$24, 4)</f>
        <v>6.4944269999999999E-4</v>
      </c>
      <c r="T421" s="33">
        <f t="shared" si="491"/>
        <v>0.73107168157847091</v>
      </c>
      <c r="U421" s="33">
        <f t="shared" si="482"/>
        <v>3.1351444346799498E-2</v>
      </c>
      <c r="V421" s="39">
        <f t="shared" si="477"/>
        <v>4.7478916677786239E-4</v>
      </c>
      <c r="W421" s="32">
        <f t="shared" si="483"/>
        <v>0.69924544806489353</v>
      </c>
      <c r="X421" s="31"/>
      <c r="Y421" s="5">
        <f t="shared" si="488"/>
        <v>0</v>
      </c>
      <c r="Z421" s="5">
        <f t="shared" si="478"/>
        <v>4.4027256772532093</v>
      </c>
      <c r="AA421" s="5">
        <f t="shared" si="484"/>
        <v>0</v>
      </c>
      <c r="AB421" s="5">
        <f t="shared" si="469"/>
        <v>4.2110588694267275</v>
      </c>
      <c r="AC421" s="32"/>
      <c r="AD421" s="5">
        <f t="shared" si="489"/>
        <v>9699.0915754520174</v>
      </c>
      <c r="AE421" s="5">
        <f t="shared" si="471"/>
        <v>-96.990915754520174</v>
      </c>
      <c r="AF421" s="5">
        <f t="shared" si="471"/>
        <v>-1066.9334656110302</v>
      </c>
      <c r="AG421" s="5">
        <f t="shared" si="492"/>
        <v>-18880.748977528714</v>
      </c>
      <c r="AH421" s="5">
        <f t="shared" si="493"/>
        <v>-10345.581783442247</v>
      </c>
      <c r="AI421" s="42">
        <f t="shared" si="487"/>
        <v>0</v>
      </c>
      <c r="AJ421" s="42">
        <f t="shared" si="490"/>
        <v>942.39798210526305</v>
      </c>
      <c r="AK421" s="42">
        <f t="shared" si="494"/>
        <v>-9403.1838013369834</v>
      </c>
    </row>
    <row r="422" spans="1:37" ht="15" x14ac:dyDescent="0.2">
      <c r="I422" s="2">
        <f t="shared" si="474"/>
        <v>17</v>
      </c>
      <c r="J422" s="11">
        <f t="shared" si="464"/>
        <v>13870.796874392943</v>
      </c>
      <c r="K422" s="11">
        <f t="shared" si="475"/>
        <v>138.70796874392943</v>
      </c>
      <c r="L422" s="24">
        <f t="shared" si="481"/>
        <v>1525.8354109614645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(Interventions)'!$B$136:$AV$256, 43)</f>
        <v>48.192414168303877</v>
      </c>
      <c r="S422" s="46">
        <f>VLOOKUP(I422, '[1]Lapse Rates'!$A$4:$F$24, 4)</f>
        <v>5.2983399999999997E-4</v>
      </c>
      <c r="T422" s="33">
        <f t="shared" si="491"/>
        <v>0.69924544806489353</v>
      </c>
      <c r="U422" s="33">
        <f t="shared" si="482"/>
        <v>3.3698326238444563E-2</v>
      </c>
      <c r="V422" s="39">
        <f t="shared" si="477"/>
        <v>3.7048401273001477E-4</v>
      </c>
      <c r="W422" s="32">
        <f t="shared" si="483"/>
        <v>0.66517663781371894</v>
      </c>
      <c r="X422" s="31"/>
      <c r="Y422" s="5">
        <f t="shared" si="488"/>
        <v>0</v>
      </c>
      <c r="Z422" s="5">
        <f t="shared" si="478"/>
        <v>4.2110588694267275</v>
      </c>
      <c r="AA422" s="5">
        <f t="shared" si="484"/>
        <v>0</v>
      </c>
      <c r="AB422" s="5">
        <f t="shared" si="469"/>
        <v>4.0058866141391816</v>
      </c>
      <c r="AC422" s="32"/>
      <c r="AD422" s="5">
        <f t="shared" si="489"/>
        <v>9226.5300287057398</v>
      </c>
      <c r="AE422" s="5">
        <f t="shared" si="471"/>
        <v>-92.265300287057386</v>
      </c>
      <c r="AF422" s="5">
        <f t="shared" si="471"/>
        <v>-1014.9500685204611</v>
      </c>
      <c r="AG422" s="5">
        <f t="shared" si="492"/>
        <v>-20294.109312252232</v>
      </c>
      <c r="AH422" s="5">
        <f t="shared" si="493"/>
        <v>-12174.794652354012</v>
      </c>
      <c r="AI422" s="42">
        <f t="shared" si="487"/>
        <v>0</v>
      </c>
      <c r="AJ422" s="42">
        <f t="shared" si="490"/>
        <v>896.48447473296358</v>
      </c>
      <c r="AK422" s="42">
        <f t="shared" si="494"/>
        <v>-11278.310177621048</v>
      </c>
    </row>
    <row r="423" spans="1:37" ht="15" x14ac:dyDescent="0.2">
      <c r="I423" s="2">
        <f t="shared" si="474"/>
        <v>18</v>
      </c>
      <c r="J423" s="11">
        <f t="shared" si="464"/>
        <v>13870.796874392943</v>
      </c>
      <c r="K423" s="11">
        <f t="shared" si="475"/>
        <v>138.70796874392943</v>
      </c>
      <c r="L423" s="24">
        <f t="shared" si="481"/>
        <v>1525.8354109614645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(Interventions)'!$B$136:$AV$256, 43)</f>
        <v>54.183995470778683</v>
      </c>
      <c r="S423" s="46">
        <f>VLOOKUP(I423, '[1]Lapse Rates'!$A$4:$F$24, 4)</f>
        <v>4.565131E-4</v>
      </c>
      <c r="T423" s="33">
        <f t="shared" si="491"/>
        <v>0.66517663781371894</v>
      </c>
      <c r="U423" s="33">
        <f t="shared" si="482"/>
        <v>3.6041927930566341E-2</v>
      </c>
      <c r="V423" s="39">
        <f t="shared" si="477"/>
        <v>3.0366184897591804E-4</v>
      </c>
      <c r="W423" s="32">
        <f t="shared" si="483"/>
        <v>0.62883104803417667</v>
      </c>
      <c r="X423" s="31"/>
      <c r="Y423" s="5">
        <f t="shared" si="488"/>
        <v>0</v>
      </c>
      <c r="Z423" s="5">
        <f t="shared" si="488"/>
        <v>4.0058866141391816</v>
      </c>
      <c r="AA423" s="5">
        <f t="shared" si="484"/>
        <v>0</v>
      </c>
      <c r="AB423" s="5">
        <f t="shared" si="469"/>
        <v>3.7870029322657417</v>
      </c>
      <c r="AC423" s="32"/>
      <c r="AD423" s="5">
        <f t="shared" si="489"/>
        <v>8722.3877355936966</v>
      </c>
      <c r="AE423" s="5">
        <f t="shared" si="471"/>
        <v>-87.223877355936963</v>
      </c>
      <c r="AF423" s="5">
        <f t="shared" si="471"/>
        <v>-959.49268060255633</v>
      </c>
      <c r="AG423" s="5">
        <f t="shared" si="492"/>
        <v>-21705.494215697036</v>
      </c>
      <c r="AH423" s="5">
        <f t="shared" si="493"/>
        <v>-14029.823038061832</v>
      </c>
      <c r="AI423" s="42">
        <f t="shared" si="487"/>
        <v>0</v>
      </c>
      <c r="AJ423" s="42">
        <f t="shared" si="490"/>
        <v>847.50255196997136</v>
      </c>
      <c r="AK423" s="42">
        <f t="shared" si="494"/>
        <v>-13182.320486091859</v>
      </c>
    </row>
    <row r="424" spans="1:37" ht="15" x14ac:dyDescent="0.2">
      <c r="I424" s="2">
        <f t="shared" si="474"/>
        <v>19</v>
      </c>
      <c r="J424" s="11">
        <f t="shared" si="464"/>
        <v>13870.796874392943</v>
      </c>
      <c r="K424" s="11">
        <f t="shared" si="475"/>
        <v>138.70796874392943</v>
      </c>
      <c r="L424" s="24">
        <f t="shared" si="481"/>
        <v>1525.8354109614645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(Interventions)'!$B$136:$AV$256, 43)</f>
        <v>60.938861895570881</v>
      </c>
      <c r="S424" s="46">
        <f>VLOOKUP(I424, '[1]Lapse Rates'!$A$4:$F$24, 4)</f>
        <v>3.5534066900000001E-2</v>
      </c>
      <c r="T424" s="33">
        <f t="shared" si="491"/>
        <v>0.62883104803417667</v>
      </c>
      <c r="U424" s="33">
        <f t="shared" si="482"/>
        <v>3.8320248391801794E-2</v>
      </c>
      <c r="V424" s="39">
        <f t="shared" si="477"/>
        <v>2.2344924529643546E-2</v>
      </c>
      <c r="W424" s="32">
        <f t="shared" si="483"/>
        <v>0.56816587511273131</v>
      </c>
      <c r="X424" s="31"/>
      <c r="Y424" s="5">
        <f t="shared" si="488"/>
        <v>0</v>
      </c>
      <c r="Z424" s="5">
        <f t="shared" si="488"/>
        <v>3.7870029322657417</v>
      </c>
      <c r="AA424" s="5">
        <f t="shared" si="484"/>
        <v>0</v>
      </c>
      <c r="AB424" s="5">
        <f t="shared" si="469"/>
        <v>3.4216596680326505</v>
      </c>
      <c r="AC424" s="32"/>
      <c r="AD424" s="5">
        <f t="shared" si="489"/>
        <v>7880.9134446504049</v>
      </c>
      <c r="AE424" s="5">
        <f t="shared" si="471"/>
        <v>-78.809134446504046</v>
      </c>
      <c r="AF424" s="5">
        <f t="shared" si="471"/>
        <v>-866.92761154691448</v>
      </c>
      <c r="AG424" s="5">
        <f t="shared" si="492"/>
        <v>-23077.564868746402</v>
      </c>
      <c r="AH424" s="5">
        <f t="shared" si="493"/>
        <v>-16142.388170089416</v>
      </c>
      <c r="AI424" s="42">
        <f t="shared" si="487"/>
        <v>0</v>
      </c>
      <c r="AJ424" s="42">
        <f t="shared" si="490"/>
        <v>765.75793781865798</v>
      </c>
      <c r="AK424" s="42">
        <f t="shared" si="494"/>
        <v>-15376.630232270758</v>
      </c>
    </row>
    <row r="425" spans="1:37" ht="15" x14ac:dyDescent="0.2">
      <c r="I425" s="2">
        <f t="shared" si="474"/>
        <v>20</v>
      </c>
      <c r="J425" s="11">
        <f t="shared" si="464"/>
        <v>13870.796874392943</v>
      </c>
      <c r="K425" s="11">
        <f t="shared" si="475"/>
        <v>138.70796874392943</v>
      </c>
      <c r="L425" s="24">
        <f t="shared" si="481"/>
        <v>1525.8354109614645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(Interventions)'!$B$136:$AV$256, 43)</f>
        <v>68.58147146151785</v>
      </c>
      <c r="S425" s="46">
        <f>VLOOKUP(I425, '[1]Lapse Rates'!$A$4:$F$24, 4)</f>
        <v>0</v>
      </c>
      <c r="T425" s="33">
        <f t="shared" si="491"/>
        <v>0.56816587511273131</v>
      </c>
      <c r="U425" s="33">
        <f t="shared" si="482"/>
        <v>3.8965651749452102E-2</v>
      </c>
      <c r="V425" s="39">
        <f t="shared" si="477"/>
        <v>0</v>
      </c>
      <c r="W425" s="32">
        <f t="shared" si="483"/>
        <v>0.52920022336327921</v>
      </c>
      <c r="X425" s="31"/>
      <c r="Y425" s="5">
        <f t="shared" si="488"/>
        <v>0</v>
      </c>
      <c r="Z425" s="5">
        <f t="shared" si="488"/>
        <v>3.4216596680326505</v>
      </c>
      <c r="AA425" s="5">
        <f t="shared" si="484"/>
        <v>0</v>
      </c>
      <c r="AB425" s="5">
        <f t="shared" si="469"/>
        <v>3.1869972131584428</v>
      </c>
      <c r="AC425" s="32"/>
      <c r="AD425" s="5">
        <f>$W425*J425</f>
        <v>7340.4288041554209</v>
      </c>
      <c r="AE425" s="5">
        <f t="shared" si="471"/>
        <v>-73.40428804155421</v>
      </c>
      <c r="AF425" s="5">
        <f t="shared" si="471"/>
        <v>-807.47244029640797</v>
      </c>
      <c r="AG425" s="5">
        <f t="shared" si="492"/>
        <v>-23466.245487420791</v>
      </c>
      <c r="AH425" s="5">
        <f t="shared" si="493"/>
        <v>-17006.69341160333</v>
      </c>
      <c r="AI425" s="42">
        <f t="shared" si="487"/>
        <v>0</v>
      </c>
      <c r="AJ425" s="42">
        <f t="shared" si="490"/>
        <v>713.23076984420436</v>
      </c>
      <c r="AK425" s="42">
        <f t="shared" si="494"/>
        <v>-16293.462641759126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240041.83386683237</v>
      </c>
      <c r="AE428" s="21">
        <f t="shared" ref="AE428:AK428" si="495">SUM(AE405:AE425)</f>
        <v>-7672.8312238376802</v>
      </c>
      <c r="AF428" s="21">
        <f t="shared" si="495"/>
        <v>-25312.32796534097</v>
      </c>
      <c r="AG428" s="21">
        <f t="shared" si="495"/>
        <v>-255644.84280981059</v>
      </c>
      <c r="AH428" s="21">
        <f t="shared" si="495"/>
        <v>-48588.168132156854</v>
      </c>
      <c r="AI428" s="21">
        <f t="shared" si="495"/>
        <v>0</v>
      </c>
      <c r="AJ428" s="21">
        <f t="shared" si="495"/>
        <v>21988.875301487227</v>
      </c>
      <c r="AK428" s="21">
        <f t="shared" si="495"/>
        <v>-26599.292830669645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119131.42376743049</v>
      </c>
      <c r="AE430" s="21">
        <f t="shared" ref="AE430:AK430" si="496">AE405+NPV($D$6,AE406:AE425)</f>
        <v>-6475.9838513586292</v>
      </c>
      <c r="AF430" s="21">
        <f t="shared" si="496"/>
        <v>-12146.59481401727</v>
      </c>
      <c r="AG430" s="21">
        <f t="shared" si="496"/>
        <v>-84865.214682019301</v>
      </c>
      <c r="AH430" s="21">
        <f t="shared" si="496"/>
        <v>15643.630420035319</v>
      </c>
      <c r="AI430" s="21">
        <f t="shared" si="496"/>
        <v>0</v>
      </c>
      <c r="AJ430" s="21">
        <f t="shared" si="496"/>
        <v>10239.640505044265</v>
      </c>
      <c r="AK430" s="21">
        <f t="shared" si="496"/>
        <v>25883.270925079585</v>
      </c>
    </row>
    <row r="432" spans="1:37" x14ac:dyDescent="0.15">
      <c r="AC432" s="22" t="str">
        <f>"Present Value at "&amp;TEXT($D$7,"0.00%")&amp;":"</f>
        <v>Present Value at 5.64%:</v>
      </c>
      <c r="AD432" s="21">
        <f>AD405+NPV($D$7,AD406:AD425)</f>
        <v>153988.62474812436</v>
      </c>
      <c r="AE432" s="21">
        <f t="shared" ref="AE432:AK432" si="497">AE405+NPV($D$7,AE406:AE425)</f>
        <v>-6819.6271016182918</v>
      </c>
      <c r="AF432" s="21">
        <f t="shared" si="497"/>
        <v>-15926.788877359675</v>
      </c>
      <c r="AG432" s="21">
        <f t="shared" si="497"/>
        <v>-129470.30002589479</v>
      </c>
      <c r="AH432" s="21">
        <f t="shared" si="497"/>
        <v>1771.9087432516108</v>
      </c>
      <c r="AI432" s="21">
        <f t="shared" si="497"/>
        <v>0</v>
      </c>
      <c r="AJ432" s="21">
        <f t="shared" si="497"/>
        <v>13626.953229157545</v>
      </c>
      <c r="AK432" s="21">
        <f t="shared" si="497"/>
        <v>15398.861972409151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12092.409555316133</v>
      </c>
    </row>
    <row r="436" spans="1:39" ht="15" x14ac:dyDescent="0.2">
      <c r="G436" s="58" t="s">
        <v>123</v>
      </c>
      <c r="H436" s="57"/>
      <c r="I436" s="57"/>
      <c r="J436" s="11">
        <f>H$435</f>
        <v>12092.409555316133</v>
      </c>
      <c r="K436" s="11">
        <f>J436*$C$10</f>
        <v>4836.9638221264531</v>
      </c>
      <c r="L436" s="24">
        <f>$C$445</f>
        <v>1877.1387175224995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12092.409555316133</v>
      </c>
      <c r="AE436" s="5">
        <f>-$W436*K436</f>
        <v>-4836.9638221264531</v>
      </c>
      <c r="AF436" s="5">
        <f>-$W436*L436</f>
        <v>-1877.1387175224995</v>
      </c>
      <c r="AG436" s="5"/>
      <c r="AH436" s="5">
        <f>SUM(AD436:AG436)</f>
        <v>5378.3070156671802</v>
      </c>
      <c r="AI436" s="42">
        <f>Y436-AA436</f>
        <v>0</v>
      </c>
      <c r="AJ436" s="42"/>
      <c r="AK436" s="42">
        <f>SUM(AH436:AJ436)</f>
        <v>5378.3070156671802</v>
      </c>
      <c r="AL436" s="6" t="s">
        <v>39</v>
      </c>
      <c r="AM436" s="36">
        <f>AK463</f>
        <v>13686.590611909718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12092.409555316133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(Interventions)'!$B$136:$AV$256, 46)</f>
        <v>6.6657023596349223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6.6657023596349224E-3</v>
      </c>
      <c r="V437" s="39">
        <f>MIN(S437*T437,T437-U437)</f>
        <v>2.6703721500000001E-3</v>
      </c>
      <c r="W437" s="32">
        <f>T437-SUM(U437:V437)</f>
        <v>0.99066392549036508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5.9660654518413709</v>
      </c>
      <c r="AC437" s="32"/>
      <c r="AD437" s="5">
        <f t="shared" ref="AD437:AD439" si="506">$W437*J437</f>
        <v>11979.51391870668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-4014.2792663405799</v>
      </c>
      <c r="AH437" s="5">
        <f t="shared" ref="AH437:AH445" si="508">SUM(AD437:AG437)</f>
        <v>7965.2346523660999</v>
      </c>
      <c r="AI437" s="42">
        <f>-M437*$W436*(N437-N436)/1000</f>
        <v>0</v>
      </c>
      <c r="AJ437" s="42">
        <f>$D$6*SUM(Y437:Z437,AD437:AE437)</f>
        <v>1175.7811020741253</v>
      </c>
      <c r="AK437" s="42">
        <f t="shared" ref="AK437" si="509">SUM(AH437:AJ437)</f>
        <v>9141.0157544402246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12092.409555316133</v>
      </c>
      <c r="K438" s="11">
        <f t="shared" ref="K438:K456" si="511">J438*$C$11</f>
        <v>120.92409555316134</v>
      </c>
      <c r="L438" s="24">
        <f>$C$446</f>
        <v>1514.3664308630155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(Interventions)'!$B$136:$AV$256, 46)</f>
        <v>7.3782303542068775</v>
      </c>
      <c r="S438" s="46">
        <f>VLOOKUP(I438, '[1]Lapse Rates'!$A$4:$F$24, 4)</f>
        <v>2.4152155999999998E-3</v>
      </c>
      <c r="T438" s="33">
        <f t="shared" ref="T438:T440" si="512">W437</f>
        <v>0.99066392549036508</v>
      </c>
      <c r="U438" s="33">
        <f>T438*R438/1000</f>
        <v>7.3093466458707523E-3</v>
      </c>
      <c r="V438" s="39">
        <f t="shared" ref="V438:V456" si="513">MIN(S438*T438,T438-U438)</f>
        <v>2.3926669672015674E-3</v>
      </c>
      <c r="W438" s="32">
        <f>T438-SUM(U438:V438)</f>
        <v>0.98096191187729276</v>
      </c>
      <c r="X438" s="32"/>
      <c r="Y438" s="5">
        <f t="shared" ref="Y438:Z453" si="514">AA437</f>
        <v>0</v>
      </c>
      <c r="Z438" s="5">
        <f t="shared" si="514"/>
        <v>5.9660654518413709</v>
      </c>
      <c r="AA438" s="5">
        <f>O438*W438</f>
        <v>0</v>
      </c>
      <c r="AB438" s="5">
        <f t="shared" si="505"/>
        <v>5.9076371122795015</v>
      </c>
      <c r="AC438" s="32"/>
      <c r="AD438" s="5">
        <f t="shared" si="506"/>
        <v>11862.193196586157</v>
      </c>
      <c r="AE438" s="5">
        <f t="shared" si="507"/>
        <v>-118.62193196586158</v>
      </c>
      <c r="AF438" s="5">
        <f t="shared" si="507"/>
        <v>-1485.5357893021758</v>
      </c>
      <c r="AG438" s="5">
        <f t="shared" ref="AG438:AG441" si="515">-U438*M438</f>
        <v>-4401.9005211960975</v>
      </c>
      <c r="AH438" s="5">
        <f t="shared" si="508"/>
        <v>5856.1349541220225</v>
      </c>
      <c r="AI438" s="42">
        <f>-M438*($W437*N438-$W436*N437)/1000</f>
        <v>0</v>
      </c>
      <c r="AJ438" s="42">
        <f t="shared" ref="AJ438:AJ439" si="516">$D$6*SUM(Y438:Z438,AD438:AE438)</f>
        <v>1152.6296120800766</v>
      </c>
      <c r="AK438" s="42">
        <f>SUM(AH438:AJ438)</f>
        <v>7008.7645662020986</v>
      </c>
      <c r="AL438" s="48" t="s">
        <v>59</v>
      </c>
      <c r="AM438" s="54">
        <f>AK463/AD463</f>
        <v>0.10000000156737239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12092.409555316133</v>
      </c>
      <c r="K439" s="11">
        <f t="shared" si="511"/>
        <v>120.92409555316134</v>
      </c>
      <c r="L439" s="24">
        <f t="shared" ref="L439:L456" si="517">$C$446</f>
        <v>1514.3664308630155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(Interventions)'!$B$136:$AV$256, 46)</f>
        <v>8.1465055521101615</v>
      </c>
      <c r="S439" s="46">
        <f>VLOOKUP(I439, '[1]Lapse Rates'!$A$4:$F$24, 4)</f>
        <v>2.3963082999999999E-3</v>
      </c>
      <c r="T439" s="33">
        <f t="shared" si="512"/>
        <v>0.98096191187729276</v>
      </c>
      <c r="U439" s="33">
        <f t="shared" ref="U439:U456" si="518">T439*R439/1000</f>
        <v>7.9914116615169648E-3</v>
      </c>
      <c r="V439" s="39">
        <f t="shared" si="513"/>
        <v>2.350687171415425E-3</v>
      </c>
      <c r="W439" s="32">
        <f t="shared" ref="W439:W456" si="519">T439-SUM(U439:V439)</f>
        <v>0.9706198130443604</v>
      </c>
      <c r="X439" s="32"/>
      <c r="Y439" s="5">
        <f t="shared" si="514"/>
        <v>0</v>
      </c>
      <c r="Z439" s="5">
        <f t="shared" si="514"/>
        <v>5.9076371122795015</v>
      </c>
      <c r="AA439" s="5">
        <f t="shared" ref="AA439:AA456" si="520">O439*W439</f>
        <v>0</v>
      </c>
      <c r="AB439" s="5">
        <f t="shared" si="505"/>
        <v>5.8453539938989207</v>
      </c>
      <c r="AC439" s="32"/>
      <c r="AD439" s="5">
        <f t="shared" si="506"/>
        <v>11737.132301836782</v>
      </c>
      <c r="AE439" s="5">
        <f t="shared" si="507"/>
        <v>-117.37132301836783</v>
      </c>
      <c r="AF439" s="5">
        <f>-$W439*L439</f>
        <v>-1469.8740620049155</v>
      </c>
      <c r="AG439" s="5">
        <f t="shared" si="515"/>
        <v>-4812.6598535037001</v>
      </c>
      <c r="AH439" s="5">
        <f t="shared" si="508"/>
        <v>5337.2270633097987</v>
      </c>
      <c r="AI439" s="42">
        <f>-M439*($W438*N439-$W437*N438)/1000</f>
        <v>0</v>
      </c>
      <c r="AJ439" s="42">
        <f t="shared" si="516"/>
        <v>1140.4780912228011</v>
      </c>
      <c r="AK439" s="42">
        <f t="shared" ref="AK439:AK446" si="521">SUM(AH439:AJ439)</f>
        <v>6477.7051545325994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12092.409555316133</v>
      </c>
      <c r="K440" s="11">
        <f t="shared" si="511"/>
        <v>120.92409555316134</v>
      </c>
      <c r="L440" s="24">
        <f t="shared" si="517"/>
        <v>1514.3664308630155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(Interventions)'!$B$136:$AV$256, 46)</f>
        <v>8.9717761889510594</v>
      </c>
      <c r="S440" s="46">
        <f>VLOOKUP(I440, '[1]Lapse Rates'!$A$4:$F$24, 4)</f>
        <v>2.1941491999999999E-3</v>
      </c>
      <c r="T440" s="33">
        <f t="shared" si="512"/>
        <v>0.9706198130443604</v>
      </c>
      <c r="U440" s="33">
        <f t="shared" si="518"/>
        <v>8.7081837271955221E-3</v>
      </c>
      <c r="V440" s="39">
        <f t="shared" si="513"/>
        <v>2.129684686295433E-3</v>
      </c>
      <c r="W440" s="32">
        <f t="shared" si="519"/>
        <v>0.95978194463086941</v>
      </c>
      <c r="X440" s="32"/>
      <c r="Y440" s="5">
        <f>AA439</f>
        <v>0</v>
      </c>
      <c r="Z440" s="5">
        <f t="shared" si="514"/>
        <v>5.8453539938989207</v>
      </c>
      <c r="AA440" s="5">
        <f t="shared" si="520"/>
        <v>0</v>
      </c>
      <c r="AB440" s="5">
        <f t="shared" si="505"/>
        <v>5.7800852073310383</v>
      </c>
      <c r="AC440" s="32"/>
      <c r="AD440" s="5">
        <f>$W440*J440</f>
        <v>11606.076358274226</v>
      </c>
      <c r="AE440" s="5">
        <f t="shared" si="507"/>
        <v>-116.06076358274225</v>
      </c>
      <c r="AF440" s="5">
        <f t="shared" si="507"/>
        <v>-1453.461557897414</v>
      </c>
      <c r="AG440" s="5">
        <f t="shared" si="515"/>
        <v>-5244.3207778452324</v>
      </c>
      <c r="AH440" s="5">
        <f t="shared" si="508"/>
        <v>4792.2332589488378</v>
      </c>
      <c r="AI440" s="42">
        <f t="shared" ref="AI440:AI456" si="523">-M440*($W439*N440-$W438*N439)/1000</f>
        <v>0</v>
      </c>
      <c r="AJ440" s="42">
        <f>$D$6*SUM(Y440:Z440,AD440:AE440)</f>
        <v>1127.743959066036</v>
      </c>
      <c r="AK440" s="42">
        <f t="shared" si="521"/>
        <v>5919.9772180148739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12092.409555316133</v>
      </c>
      <c r="K441" s="11">
        <f t="shared" si="511"/>
        <v>120.92409555316134</v>
      </c>
      <c r="L441" s="24">
        <f t="shared" si="517"/>
        <v>1514.3664308630155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(Interventions)'!$B$136:$AV$256, 46)</f>
        <v>9.9055406257852567</v>
      </c>
      <c r="S441" s="46">
        <f>VLOOKUP(I441, '[1]Lapse Rates'!$A$4:$F$24, 4)</f>
        <v>1.9313649E-3</v>
      </c>
      <c r="T441" s="33">
        <f>W440</f>
        <v>0.95978194463086941</v>
      </c>
      <c r="U441" s="33">
        <f t="shared" si="518"/>
        <v>9.5071590444362527E-3</v>
      </c>
      <c r="V441" s="39">
        <f t="shared" si="513"/>
        <v>1.8536891595138047E-3</v>
      </c>
      <c r="W441" s="32">
        <f t="shared" si="519"/>
        <v>0.9484210964269193</v>
      </c>
      <c r="X441" s="32"/>
      <c r="Y441" s="5">
        <f t="shared" ref="Y441:Z456" si="524">AA440</f>
        <v>0</v>
      </c>
      <c r="Z441" s="5">
        <f t="shared" si="514"/>
        <v>5.7800852073310383</v>
      </c>
      <c r="AA441" s="5">
        <f t="shared" si="520"/>
        <v>0</v>
      </c>
      <c r="AB441" s="5">
        <f t="shared" si="505"/>
        <v>5.7116668848008718</v>
      </c>
      <c r="AC441" s="32"/>
      <c r="AD441" s="5">
        <f t="shared" ref="AD441:AD455" si="525">$W441*J441</f>
        <v>11468.696328896283</v>
      </c>
      <c r="AE441" s="5">
        <f t="shared" si="507"/>
        <v>-114.68696328896283</v>
      </c>
      <c r="AF441" s="5">
        <f t="shared" si="507"/>
        <v>-1436.2570707512216</v>
      </c>
      <c r="AG441" s="5">
        <f t="shared" si="515"/>
        <v>-5725.4868841717998</v>
      </c>
      <c r="AH441" s="5">
        <f t="shared" si="508"/>
        <v>4192.2654106842983</v>
      </c>
      <c r="AI441" s="42">
        <f t="shared" si="523"/>
        <v>0</v>
      </c>
      <c r="AJ441" s="42">
        <f t="shared" ref="AJ441:AJ456" si="526">$D$6*SUM(Y441:Z441,AD441:AE441)</f>
        <v>1114.3953451249174</v>
      </c>
      <c r="AK441" s="42">
        <f t="shared" si="521"/>
        <v>5306.6607558092155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12092.409555316133</v>
      </c>
      <c r="K442" s="11">
        <f t="shared" si="511"/>
        <v>120.92409555316134</v>
      </c>
      <c r="L442" s="24">
        <f t="shared" si="517"/>
        <v>1514.3664308630155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(Interventions)'!$B$136:$AV$256, 46)</f>
        <v>11.080504800024203</v>
      </c>
      <c r="S442" s="46">
        <f>VLOOKUP(I442, '[1]Lapse Rates'!$A$4:$F$24, 4)</f>
        <v>1.9726812000000001E-3</v>
      </c>
      <c r="T442" s="33">
        <f t="shared" ref="T442:T456" si="527">W441</f>
        <v>0.9484210964269193</v>
      </c>
      <c r="U442" s="33">
        <f t="shared" si="518"/>
        <v>1.0508984511402695E-2</v>
      </c>
      <c r="V442" s="39">
        <f t="shared" si="513"/>
        <v>1.8709324666047709E-3</v>
      </c>
      <c r="W442" s="32">
        <f t="shared" si="519"/>
        <v>0.93604117944891185</v>
      </c>
      <c r="X442" s="32"/>
      <c r="Y442" s="5">
        <f t="shared" si="524"/>
        <v>0</v>
      </c>
      <c r="Z442" s="5">
        <f t="shared" si="514"/>
        <v>5.7116668848008718</v>
      </c>
      <c r="AA442" s="5">
        <f t="shared" si="520"/>
        <v>0</v>
      </c>
      <c r="AB442" s="5">
        <f t="shared" si="505"/>
        <v>5.637111434583387</v>
      </c>
      <c r="AC442" s="32"/>
      <c r="AD442" s="5">
        <f t="shared" si="525"/>
        <v>11318.993302537405</v>
      </c>
      <c r="AE442" s="5">
        <f t="shared" si="507"/>
        <v>-113.18993302537406</v>
      </c>
      <c r="AF442" s="5">
        <f t="shared" si="507"/>
        <v>-1417.5093400628559</v>
      </c>
      <c r="AG442" s="5">
        <f>-U442*M442</f>
        <v>-6328.815233317534</v>
      </c>
      <c r="AH442" s="5">
        <f t="shared" si="508"/>
        <v>3459.4787961316406</v>
      </c>
      <c r="AI442" s="42">
        <f t="shared" si="523"/>
        <v>0</v>
      </c>
      <c r="AJ442" s="42">
        <f t="shared" si="526"/>
        <v>1099.8496250705293</v>
      </c>
      <c r="AK442" s="42">
        <f t="shared" si="521"/>
        <v>4559.3284212021699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12092.409555316133</v>
      </c>
      <c r="K443" s="11">
        <f t="shared" si="511"/>
        <v>120.92409555316134</v>
      </c>
      <c r="L443" s="24">
        <f t="shared" si="517"/>
        <v>1514.3664308630155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(Interventions)'!$B$136:$AV$256, 46)</f>
        <v>12.310987083029506</v>
      </c>
      <c r="S443" s="46">
        <f>VLOOKUP(I443, '[1]Lapse Rates'!$A$4:$F$24, 4)</f>
        <v>1.7228968999999999E-3</v>
      </c>
      <c r="T443" s="33">
        <f t="shared" si="527"/>
        <v>0.93604117944891185</v>
      </c>
      <c r="U443" s="33">
        <f t="shared" si="518"/>
        <v>1.1523590869379256E-2</v>
      </c>
      <c r="V443" s="39">
        <f t="shared" si="513"/>
        <v>1.6127024463448738E-3</v>
      </c>
      <c r="W443" s="32">
        <f t="shared" si="519"/>
        <v>0.92290488613318777</v>
      </c>
      <c r="X443" s="32"/>
      <c r="Y443" s="5">
        <f t="shared" si="524"/>
        <v>0</v>
      </c>
      <c r="Z443" s="5">
        <f t="shared" si="514"/>
        <v>5.637111434583387</v>
      </c>
      <c r="AA443" s="5">
        <f t="shared" si="520"/>
        <v>0</v>
      </c>
      <c r="AB443" s="5">
        <f t="shared" si="505"/>
        <v>5.5580008667110352</v>
      </c>
      <c r="AC443" s="32"/>
      <c r="AD443" s="5">
        <f t="shared" si="525"/>
        <v>11160.143863724908</v>
      </c>
      <c r="AE443" s="5">
        <f t="shared" si="507"/>
        <v>-111.60143863724907</v>
      </c>
      <c r="AF443" s="5">
        <f t="shared" si="507"/>
        <v>-1397.6161784395533</v>
      </c>
      <c r="AG443" s="5">
        <f t="shared" ref="AG443:AG456" si="528">-U443*M443</f>
        <v>-6939.8406056754002</v>
      </c>
      <c r="AH443" s="5">
        <f t="shared" si="508"/>
        <v>2711.0856409727048</v>
      </c>
      <c r="AI443" s="42">
        <f t="shared" si="523"/>
        <v>0</v>
      </c>
      <c r="AJ443" s="42">
        <f t="shared" si="526"/>
        <v>1084.415012532832</v>
      </c>
      <c r="AK443" s="42">
        <f t="shared" si="521"/>
        <v>3795.5006535055368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12092.409555316133</v>
      </c>
      <c r="K444" s="11">
        <f t="shared" si="511"/>
        <v>120.92409555316134</v>
      </c>
      <c r="L444" s="24">
        <f t="shared" si="517"/>
        <v>1514.3664308630155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(Interventions)'!$B$136:$AV$256, 46)</f>
        <v>13.736113030454977</v>
      </c>
      <c r="S444" s="46">
        <f>VLOOKUP(I444, '[1]Lapse Rates'!$A$4:$F$24, 4)</f>
        <v>1.5750323E-3</v>
      </c>
      <c r="T444" s="33">
        <f t="shared" si="527"/>
        <v>0.92290488613318777</v>
      </c>
      <c r="U444" s="33">
        <f t="shared" si="518"/>
        <v>1.2677125832284647E-2</v>
      </c>
      <c r="V444" s="39">
        <f t="shared" si="513"/>
        <v>1.4536050054875928E-3</v>
      </c>
      <c r="W444" s="32">
        <f t="shared" si="519"/>
        <v>0.9087741552954155</v>
      </c>
      <c r="X444" s="32"/>
      <c r="Y444" s="5">
        <f t="shared" si="524"/>
        <v>0</v>
      </c>
      <c r="Z444" s="5">
        <f t="shared" si="514"/>
        <v>5.5580008667110352</v>
      </c>
      <c r="AA444" s="5">
        <f t="shared" si="520"/>
        <v>0</v>
      </c>
      <c r="AB444" s="5">
        <f t="shared" si="505"/>
        <v>5.4729015076940275</v>
      </c>
      <c r="AC444" s="32"/>
      <c r="AD444" s="5">
        <f t="shared" si="525"/>
        <v>10989.269279118629</v>
      </c>
      <c r="AE444" s="5">
        <f t="shared" si="507"/>
        <v>-109.89269279118631</v>
      </c>
      <c r="AF444" s="5">
        <f t="shared" si="507"/>
        <v>-1376.2170740152701</v>
      </c>
      <c r="AG444" s="5">
        <f t="shared" si="528"/>
        <v>-7634.53281285095</v>
      </c>
      <c r="AH444" s="5">
        <f t="shared" si="508"/>
        <v>1868.6266994612215</v>
      </c>
      <c r="AI444" s="42">
        <f t="shared" si="523"/>
        <v>0</v>
      </c>
      <c r="AJ444" s="42">
        <f t="shared" si="526"/>
        <v>1067.8120830037465</v>
      </c>
      <c r="AK444" s="42">
        <f t="shared" si="521"/>
        <v>2936.438782464968</v>
      </c>
    </row>
    <row r="445" spans="1:39" ht="15" x14ac:dyDescent="0.2">
      <c r="A445" s="12"/>
      <c r="B445" s="13">
        <v>1</v>
      </c>
      <c r="C445" s="10">
        <f>$H$435*0.14+$B$448</f>
        <v>1877.1387175224995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12092.409555316133</v>
      </c>
      <c r="K445" s="11">
        <f t="shared" si="511"/>
        <v>120.92409555316134</v>
      </c>
      <c r="L445" s="24">
        <f t="shared" si="517"/>
        <v>1514.3664308630155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(Interventions)'!$B$136:$AV$256, 46)</f>
        <v>15.387911714909924</v>
      </c>
      <c r="S445" s="46">
        <f>VLOOKUP(I445, '[1]Lapse Rates'!$A$4:$F$24, 4)</f>
        <v>1.4424080000000001E-3</v>
      </c>
      <c r="T445" s="33">
        <f t="shared" si="527"/>
        <v>0.9087741552954155</v>
      </c>
      <c r="U445" s="33">
        <f t="shared" si="518"/>
        <v>1.3984136470477696E-2</v>
      </c>
      <c r="V445" s="39">
        <f t="shared" si="513"/>
        <v>1.3108231117913496E-3</v>
      </c>
      <c r="W445" s="32">
        <f t="shared" si="519"/>
        <v>0.89347919571314649</v>
      </c>
      <c r="X445" s="32"/>
      <c r="Y445" s="5">
        <f t="shared" si="524"/>
        <v>0</v>
      </c>
      <c r="Z445" s="5">
        <f t="shared" si="514"/>
        <v>5.4729015076940275</v>
      </c>
      <c r="AA445" s="5">
        <f t="shared" si="520"/>
        <v>0</v>
      </c>
      <c r="AB445" s="5">
        <f t="shared" si="505"/>
        <v>5.3807908255513253</v>
      </c>
      <c r="AC445" s="32"/>
      <c r="AD445" s="5">
        <f t="shared" si="525"/>
        <v>10804.316363717826</v>
      </c>
      <c r="AE445" s="5">
        <f t="shared" si="507"/>
        <v>-108.04316363717827</v>
      </c>
      <c r="AF445" s="5">
        <f t="shared" si="507"/>
        <v>-1353.0549006624753</v>
      </c>
      <c r="AG445" s="5">
        <f t="shared" si="528"/>
        <v>-8421.6525224793131</v>
      </c>
      <c r="AH445" s="5">
        <f t="shared" si="508"/>
        <v>921.56577693885993</v>
      </c>
      <c r="AI445" s="42">
        <f t="shared" si="523"/>
        <v>0</v>
      </c>
      <c r="AJ445" s="42">
        <f t="shared" si="526"/>
        <v>1049.8412925658165</v>
      </c>
      <c r="AK445" s="42">
        <f t="shared" si="521"/>
        <v>1971.4070695046764</v>
      </c>
    </row>
    <row r="446" spans="1:39" ht="15" x14ac:dyDescent="0.2">
      <c r="A446" s="12"/>
      <c r="B446" s="70" t="s">
        <v>49</v>
      </c>
      <c r="C446" s="10">
        <f>$H$435*0.11+$B$448</f>
        <v>1514.3664308630155</v>
      </c>
      <c r="D446" s="1"/>
      <c r="E446" s="1"/>
      <c r="F446" s="1"/>
      <c r="I446" s="2">
        <f t="shared" si="510"/>
        <v>10</v>
      </c>
      <c r="J446" s="11">
        <f t="shared" si="500"/>
        <v>12092.409555316133</v>
      </c>
      <c r="K446" s="11">
        <f t="shared" si="511"/>
        <v>120.92409555316134</v>
      </c>
      <c r="L446" s="24">
        <f t="shared" si="517"/>
        <v>1514.3664308630155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(Interventions)'!$B$136:$AV$256, 46)</f>
        <v>17.361339198328682</v>
      </c>
      <c r="S446" s="46">
        <f>VLOOKUP(I446, '[1]Lapse Rates'!$A$4:$F$24, 4)</f>
        <v>1.4007732E-3</v>
      </c>
      <c r="T446" s="33">
        <f t="shared" si="527"/>
        <v>0.89347919571314649</v>
      </c>
      <c r="U446" s="33">
        <f t="shared" si="518"/>
        <v>1.5511995383425833E-2</v>
      </c>
      <c r="V446" s="39">
        <f t="shared" si="513"/>
        <v>1.2515617121125304E-3</v>
      </c>
      <c r="W446" s="32">
        <f t="shared" si="519"/>
        <v>0.87671563861760815</v>
      </c>
      <c r="X446" s="32"/>
      <c r="Y446" s="5">
        <f t="shared" si="524"/>
        <v>0</v>
      </c>
      <c r="Z446" s="5">
        <f t="shared" si="514"/>
        <v>5.3807908255513253</v>
      </c>
      <c r="AA446" s="5">
        <f t="shared" si="520"/>
        <v>0</v>
      </c>
      <c r="AB446" s="5">
        <f t="shared" si="505"/>
        <v>5.2798358232904352</v>
      </c>
      <c r="AC446" s="32"/>
      <c r="AD446" s="5">
        <f t="shared" si="525"/>
        <v>10601.604565714651</v>
      </c>
      <c r="AE446" s="5">
        <f t="shared" si="507"/>
        <v>-106.01604565714651</v>
      </c>
      <c r="AF446" s="5">
        <f t="shared" si="507"/>
        <v>-1327.6687325351365</v>
      </c>
      <c r="AG446" s="5">
        <f t="shared" si="528"/>
        <v>-9341.773467765157</v>
      </c>
      <c r="AH446" s="5">
        <f>SUM(AD446:AG446)</f>
        <v>-173.85368024278796</v>
      </c>
      <c r="AI446" s="42">
        <f t="shared" si="523"/>
        <v>0</v>
      </c>
      <c r="AJ446" s="42">
        <f t="shared" si="526"/>
        <v>1030.1450893976278</v>
      </c>
      <c r="AK446" s="42">
        <f t="shared" si="521"/>
        <v>856.29140915483981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12092.409555316133</v>
      </c>
      <c r="K447" s="11">
        <f t="shared" si="511"/>
        <v>120.92409555316134</v>
      </c>
      <c r="L447" s="24">
        <f t="shared" si="517"/>
        <v>1514.3664308630155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(Interventions)'!$B$136:$AV$256, 46)</f>
        <v>19.650046483078938</v>
      </c>
      <c r="S447" s="46">
        <f>VLOOKUP(I447, '[1]Lapse Rates'!$A$4:$F$24, 4)</f>
        <v>1.2298243999999999E-3</v>
      </c>
      <c r="T447" s="33">
        <f t="shared" si="527"/>
        <v>0.87671563861760815</v>
      </c>
      <c r="U447" s="33">
        <f t="shared" si="518"/>
        <v>1.7227503051278237E-2</v>
      </c>
      <c r="V447" s="39">
        <f t="shared" si="513"/>
        <v>1.0782062842335167E-3</v>
      </c>
      <c r="W447" s="32">
        <f t="shared" si="519"/>
        <v>0.85840992928209636</v>
      </c>
      <c r="X447" s="31"/>
      <c r="Y447" s="5">
        <f t="shared" si="524"/>
        <v>0</v>
      </c>
      <c r="Z447" s="5">
        <f t="shared" si="514"/>
        <v>5.2798358232904352</v>
      </c>
      <c r="AA447" s="5">
        <f t="shared" si="520"/>
        <v>0</v>
      </c>
      <c r="AB447" s="5">
        <f t="shared" si="505"/>
        <v>5.1695935330162763</v>
      </c>
      <c r="AC447" s="32"/>
      <c r="AD447" s="5">
        <f t="shared" si="525"/>
        <v>10380.244431229068</v>
      </c>
      <c r="AE447" s="5">
        <f t="shared" si="507"/>
        <v>-103.80244431229069</v>
      </c>
      <c r="AF447" s="5">
        <f t="shared" si="507"/>
        <v>-1299.9471808243018</v>
      </c>
      <c r="AG447" s="5">
        <f t="shared" si="528"/>
        <v>-10374.901935068241</v>
      </c>
      <c r="AH447" s="5">
        <f t="shared" ref="AH447:AH456" si="529">SUM(AD447:AG447)</f>
        <v>-1398.4071289757649</v>
      </c>
      <c r="AI447" s="42">
        <f t="shared" si="523"/>
        <v>0</v>
      </c>
      <c r="AJ447" s="42">
        <f t="shared" si="526"/>
        <v>1008.6369108108007</v>
      </c>
      <c r="AK447" s="42">
        <f t="shared" ref="AK447:AK456" si="530">SUM(AH447:AJ447)</f>
        <v>-389.77021816496415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12092.409555316133</v>
      </c>
      <c r="K448" s="11">
        <f t="shared" si="511"/>
        <v>120.92409555316134</v>
      </c>
      <c r="L448" s="24">
        <f t="shared" si="517"/>
        <v>1514.3664308630155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(Interventions)'!$B$136:$AV$256, 46)</f>
        <v>22.294848086775346</v>
      </c>
      <c r="S448" s="46">
        <f>VLOOKUP(I448, '[1]Lapse Rates'!$A$4:$F$24, 4)</f>
        <v>1.0984558E-3</v>
      </c>
      <c r="T448" s="33">
        <f t="shared" si="527"/>
        <v>0.85840992928209636</v>
      </c>
      <c r="U448" s="33">
        <f t="shared" si="518"/>
        <v>1.9138118969523905E-2</v>
      </c>
      <c r="V448" s="39">
        <f t="shared" si="513"/>
        <v>9.429253655975086E-4</v>
      </c>
      <c r="W448" s="32">
        <f t="shared" si="519"/>
        <v>0.83832888494697499</v>
      </c>
      <c r="X448" s="31"/>
      <c r="Y448" s="5">
        <f t="shared" si="524"/>
        <v>0</v>
      </c>
      <c r="Z448" s="5">
        <f t="shared" si="514"/>
        <v>5.1695935330162763</v>
      </c>
      <c r="AA448" s="5">
        <f t="shared" si="520"/>
        <v>0</v>
      </c>
      <c r="AB448" s="5">
        <f t="shared" si="505"/>
        <v>5.048659660527318</v>
      </c>
      <c r="AC448" s="32"/>
      <c r="AD448" s="5">
        <f t="shared" si="525"/>
        <v>10137.41621883032</v>
      </c>
      <c r="AE448" s="5">
        <f t="shared" si="507"/>
        <v>-101.3741621883032</v>
      </c>
      <c r="AF448" s="5">
        <f t="shared" si="507"/>
        <v>-1269.5371213865221</v>
      </c>
      <c r="AG448" s="5">
        <f t="shared" si="528"/>
        <v>-11525.530248897412</v>
      </c>
      <c r="AH448" s="5">
        <f t="shared" si="529"/>
        <v>-2759.0253136419178</v>
      </c>
      <c r="AI448" s="42">
        <f t="shared" si="523"/>
        <v>0</v>
      </c>
      <c r="AJ448" s="42">
        <f t="shared" si="526"/>
        <v>985.04286288217088</v>
      </c>
      <c r="AK448" s="42">
        <f t="shared" si="530"/>
        <v>-1773.9824507597468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12092.409555316133</v>
      </c>
      <c r="K449" s="11">
        <f t="shared" si="511"/>
        <v>120.92409555316134</v>
      </c>
      <c r="L449" s="24">
        <f t="shared" si="517"/>
        <v>1514.3664308630155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(Interventions)'!$B$136:$AV$256, 46)</f>
        <v>25.368226201500178</v>
      </c>
      <c r="S449" s="46">
        <f>VLOOKUP(I449, '[1]Lapse Rates'!$A$4:$F$24, 4)</f>
        <v>9.9047419999999994E-4</v>
      </c>
      <c r="T449" s="33">
        <f t="shared" si="527"/>
        <v>0.83832888494697499</v>
      </c>
      <c r="U449" s="33">
        <f t="shared" si="518"/>
        <v>2.1266916784586278E-2</v>
      </c>
      <c r="V449" s="39">
        <f t="shared" si="513"/>
        <v>8.303431316547471E-4</v>
      </c>
      <c r="W449" s="32">
        <f t="shared" si="519"/>
        <v>0.81623162503073399</v>
      </c>
      <c r="X449" s="31"/>
      <c r="Y449" s="5">
        <f t="shared" si="524"/>
        <v>0</v>
      </c>
      <c r="Z449" s="5">
        <f t="shared" si="514"/>
        <v>5.048659660527318</v>
      </c>
      <c r="AA449" s="5">
        <f t="shared" si="520"/>
        <v>0</v>
      </c>
      <c r="AB449" s="5">
        <f t="shared" si="505"/>
        <v>4.9155835531063392</v>
      </c>
      <c r="AC449" s="32"/>
      <c r="AD449" s="5">
        <f t="shared" si="525"/>
        <v>9870.207101872862</v>
      </c>
      <c r="AE449" s="5">
        <f t="shared" si="507"/>
        <v>-98.702071018728631</v>
      </c>
      <c r="AF449" s="5">
        <f t="shared" si="507"/>
        <v>-1236.0737727553119</v>
      </c>
      <c r="AG449" s="5">
        <f t="shared" si="528"/>
        <v>-12807.554028264609</v>
      </c>
      <c r="AH449" s="5">
        <f t="shared" si="529"/>
        <v>-4272.1227701657863</v>
      </c>
      <c r="AI449" s="42">
        <f t="shared" si="523"/>
        <v>0</v>
      </c>
      <c r="AJ449" s="42">
        <f t="shared" si="526"/>
        <v>959.07991703948835</v>
      </c>
      <c r="AK449" s="42">
        <f t="shared" si="530"/>
        <v>-3313.0428531262978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12092.409555316133</v>
      </c>
      <c r="K450" s="11">
        <f t="shared" si="511"/>
        <v>120.92409555316134</v>
      </c>
      <c r="L450" s="24">
        <f t="shared" si="517"/>
        <v>1514.3664308630155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(Interventions)'!$B$136:$AV$256, 46)</f>
        <v>28.832071909880575</v>
      </c>
      <c r="S450" s="46">
        <f>VLOOKUP(I450, '[1]Lapse Rates'!$A$4:$F$24, 4)</f>
        <v>9.2791330000000004E-4</v>
      </c>
      <c r="T450" s="33">
        <f t="shared" si="527"/>
        <v>0.81623162503073399</v>
      </c>
      <c r="U450" s="33">
        <f t="shared" si="518"/>
        <v>2.3533648908004801E-2</v>
      </c>
      <c r="V450" s="39">
        <f t="shared" si="513"/>
        <v>7.5739218074663106E-4</v>
      </c>
      <c r="W450" s="32">
        <f t="shared" si="519"/>
        <v>0.79194058394198252</v>
      </c>
      <c r="X450" s="31"/>
      <c r="Y450" s="5">
        <f t="shared" si="524"/>
        <v>0</v>
      </c>
      <c r="Z450" s="5">
        <f t="shared" si="514"/>
        <v>4.9155835531063392</v>
      </c>
      <c r="AA450" s="5">
        <f t="shared" si="520"/>
        <v>0</v>
      </c>
      <c r="AB450" s="5">
        <f t="shared" si="505"/>
        <v>4.7692958592679622</v>
      </c>
      <c r="AC450" s="32"/>
      <c r="AD450" s="5">
        <f t="shared" si="525"/>
        <v>9576.4698845026669</v>
      </c>
      <c r="AE450" s="5">
        <f t="shared" si="507"/>
        <v>-95.764698845026686</v>
      </c>
      <c r="AF450" s="5">
        <f t="shared" si="507"/>
        <v>-1199.2882355597924</v>
      </c>
      <c r="AG450" s="5">
        <f t="shared" si="528"/>
        <v>-14172.645848218823</v>
      </c>
      <c r="AH450" s="5">
        <f t="shared" si="529"/>
        <v>-5891.2288981209749</v>
      </c>
      <c r="AI450" s="42">
        <f t="shared" si="523"/>
        <v>0</v>
      </c>
      <c r="AJ450" s="42">
        <f t="shared" si="526"/>
        <v>930.53939745957416</v>
      </c>
      <c r="AK450" s="42">
        <f t="shared" si="530"/>
        <v>-4960.6895006614004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12092.409555316133</v>
      </c>
      <c r="K451" s="11">
        <f t="shared" si="511"/>
        <v>120.92409555316134</v>
      </c>
      <c r="L451" s="24">
        <f t="shared" si="517"/>
        <v>1514.3664308630155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(Interventions)'!$B$136:$AV$256, 46)</f>
        <v>32.718001802946631</v>
      </c>
      <c r="S451" s="46">
        <f>VLOOKUP(I451, '[1]Lapse Rates'!$A$4:$F$24, 4)</f>
        <v>7.1178370000000003E-4</v>
      </c>
      <c r="T451" s="33">
        <f t="shared" si="527"/>
        <v>0.79194058394198252</v>
      </c>
      <c r="U451" s="33">
        <f t="shared" si="518"/>
        <v>2.5910713453240392E-2</v>
      </c>
      <c r="V451" s="39">
        <f t="shared" si="513"/>
        <v>5.6369039901838489E-4</v>
      </c>
      <c r="W451" s="32">
        <f t="shared" si="519"/>
        <v>0.76546618008972378</v>
      </c>
      <c r="X451" s="31"/>
      <c r="Y451" s="5">
        <f t="shared" si="524"/>
        <v>0</v>
      </c>
      <c r="Z451" s="5">
        <f t="shared" si="514"/>
        <v>4.7692958592679622</v>
      </c>
      <c r="AA451" s="5">
        <f t="shared" si="520"/>
        <v>0</v>
      </c>
      <c r="AB451" s="5">
        <f t="shared" si="505"/>
        <v>4.609859321692543</v>
      </c>
      <c r="AC451" s="32"/>
      <c r="AD451" s="5">
        <f t="shared" si="525"/>
        <v>9256.3305503883166</v>
      </c>
      <c r="AE451" s="5">
        <f t="shared" si="507"/>
        <v>-92.563305503883157</v>
      </c>
      <c r="AF451" s="5">
        <f t="shared" si="507"/>
        <v>-1159.1962870888212</v>
      </c>
      <c r="AG451" s="5">
        <f t="shared" si="528"/>
        <v>-15604.183052231509</v>
      </c>
      <c r="AH451" s="5">
        <f t="shared" si="529"/>
        <v>-7599.6120944358963</v>
      </c>
      <c r="AI451" s="42">
        <f t="shared" si="523"/>
        <v>0</v>
      </c>
      <c r="AJ451" s="42">
        <f t="shared" si="526"/>
        <v>899.43343464695727</v>
      </c>
      <c r="AK451" s="42">
        <f t="shared" si="530"/>
        <v>-6700.1786597889386</v>
      </c>
    </row>
    <row r="452" spans="1:37" ht="15" x14ac:dyDescent="0.2">
      <c r="I452" s="2">
        <f t="shared" si="510"/>
        <v>16</v>
      </c>
      <c r="J452" s="11">
        <f t="shared" si="500"/>
        <v>12092.409555316133</v>
      </c>
      <c r="K452" s="11">
        <f t="shared" si="511"/>
        <v>120.92409555316134</v>
      </c>
      <c r="L452" s="24">
        <f t="shared" si="517"/>
        <v>1514.3664308630155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(Interventions)'!$B$136:$AV$256, 46)</f>
        <v>36.998157100340713</v>
      </c>
      <c r="S452" s="46">
        <f>VLOOKUP(I452, '[1]Lapse Rates'!$A$4:$F$24, 4)</f>
        <v>6.4944269999999999E-4</v>
      </c>
      <c r="T452" s="33">
        <f t="shared" si="527"/>
        <v>0.76546618008972378</v>
      </c>
      <c r="U452" s="33">
        <f t="shared" si="518"/>
        <v>2.8320837985957296E-2</v>
      </c>
      <c r="V452" s="39">
        <f t="shared" si="513"/>
        <v>4.9712642275615644E-4</v>
      </c>
      <c r="W452" s="32">
        <f t="shared" si="519"/>
        <v>0.73664821568101035</v>
      </c>
      <c r="X452" s="31"/>
      <c r="Y452" s="5">
        <f t="shared" si="524"/>
        <v>0</v>
      </c>
      <c r="Z452" s="5">
        <f t="shared" si="514"/>
        <v>4.609859321692543</v>
      </c>
      <c r="AA452" s="5">
        <f t="shared" si="520"/>
        <v>0</v>
      </c>
      <c r="AB452" s="5">
        <f t="shared" si="505"/>
        <v>4.4363091828135914</v>
      </c>
      <c r="AC452" s="32"/>
      <c r="AD452" s="5">
        <f t="shared" si="525"/>
        <v>8907.8519222076302</v>
      </c>
      <c r="AE452" s="5">
        <f t="shared" si="507"/>
        <v>-89.078519222076295</v>
      </c>
      <c r="AF452" s="5">
        <f t="shared" si="507"/>
        <v>-1115.5553291824606</v>
      </c>
      <c r="AG452" s="5">
        <f t="shared" si="528"/>
        <v>-17055.629939445076</v>
      </c>
      <c r="AH452" s="5">
        <f t="shared" si="529"/>
        <v>-9352.4118656419814</v>
      </c>
      <c r="AI452" s="42">
        <f t="shared" si="523"/>
        <v>0</v>
      </c>
      <c r="AJ452" s="42">
        <f t="shared" si="526"/>
        <v>865.57389803234094</v>
      </c>
      <c r="AK452" s="42">
        <f t="shared" si="530"/>
        <v>-8486.8379676096411</v>
      </c>
    </row>
    <row r="453" spans="1:37" ht="15" x14ac:dyDescent="0.2">
      <c r="I453" s="2">
        <f t="shared" si="510"/>
        <v>17</v>
      </c>
      <c r="J453" s="11">
        <f t="shared" si="500"/>
        <v>12092.409555316133</v>
      </c>
      <c r="K453" s="11">
        <f t="shared" si="511"/>
        <v>120.92409555316134</v>
      </c>
      <c r="L453" s="24">
        <f t="shared" si="517"/>
        <v>1514.3664308630155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(Interventions)'!$B$136:$AV$256, 46)</f>
        <v>41.743135213427877</v>
      </c>
      <c r="S453" s="46">
        <f>VLOOKUP(I453, '[1]Lapse Rates'!$A$4:$F$24, 4)</f>
        <v>5.2983399999999997E-4</v>
      </c>
      <c r="T453" s="33">
        <f t="shared" si="527"/>
        <v>0.73664821568101035</v>
      </c>
      <c r="U453" s="33">
        <f t="shared" si="518"/>
        <v>3.0750006071902796E-2</v>
      </c>
      <c r="V453" s="39">
        <f t="shared" si="513"/>
        <v>3.903012707071324E-4</v>
      </c>
      <c r="W453" s="32">
        <f t="shared" si="519"/>
        <v>0.70550790833840038</v>
      </c>
      <c r="X453" s="31"/>
      <c r="Y453" s="5">
        <f t="shared" si="524"/>
        <v>0</v>
      </c>
      <c r="Z453" s="5">
        <f t="shared" si="514"/>
        <v>4.4363091828135914</v>
      </c>
      <c r="AA453" s="5">
        <f t="shared" si="520"/>
        <v>0</v>
      </c>
      <c r="AB453" s="5">
        <f t="shared" si="505"/>
        <v>4.2487732213072649</v>
      </c>
      <c r="AC453" s="32"/>
      <c r="AD453" s="5">
        <f t="shared" si="525"/>
        <v>8531.2905721423722</v>
      </c>
      <c r="AE453" s="5">
        <f t="shared" si="507"/>
        <v>-85.312905721423718</v>
      </c>
      <c r="AF453" s="5">
        <f t="shared" si="507"/>
        <v>-1068.3974930960549</v>
      </c>
      <c r="AG453" s="5">
        <f t="shared" si="528"/>
        <v>-18518.545406675948</v>
      </c>
      <c r="AH453" s="5">
        <f t="shared" si="529"/>
        <v>-11140.965233351057</v>
      </c>
      <c r="AI453" s="42">
        <f t="shared" si="523"/>
        <v>0</v>
      </c>
      <c r="AJ453" s="42">
        <f t="shared" si="526"/>
        <v>828.98561100672896</v>
      </c>
      <c r="AK453" s="42">
        <f t="shared" si="530"/>
        <v>-10311.979622344328</v>
      </c>
    </row>
    <row r="454" spans="1:37" ht="15" x14ac:dyDescent="0.2">
      <c r="I454" s="2">
        <f t="shared" si="510"/>
        <v>18</v>
      </c>
      <c r="J454" s="11">
        <f t="shared" si="500"/>
        <v>12092.409555316133</v>
      </c>
      <c r="K454" s="11">
        <f t="shared" si="511"/>
        <v>120.92409555316134</v>
      </c>
      <c r="L454" s="24">
        <f t="shared" si="517"/>
        <v>1514.3664308630155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(Interventions)'!$B$136:$AV$256, 46)</f>
        <v>47.118827433902595</v>
      </c>
      <c r="S454" s="46">
        <f>VLOOKUP(I454, '[1]Lapse Rates'!$A$4:$F$24, 4)</f>
        <v>4.565131E-4</v>
      </c>
      <c r="T454" s="33">
        <f t="shared" si="527"/>
        <v>0.70550790833840038</v>
      </c>
      <c r="U454" s="33">
        <f t="shared" si="518"/>
        <v>3.3242705386250654E-2</v>
      </c>
      <c r="V454" s="39">
        <f t="shared" si="513"/>
        <v>3.2207360231007901E-4</v>
      </c>
      <c r="W454" s="32">
        <f t="shared" si="519"/>
        <v>0.67194312934983969</v>
      </c>
      <c r="X454" s="31"/>
      <c r="Y454" s="5">
        <f t="shared" si="524"/>
        <v>0</v>
      </c>
      <c r="Z454" s="5">
        <f t="shared" si="524"/>
        <v>4.2487732213072649</v>
      </c>
      <c r="AA454" s="5">
        <f t="shared" si="520"/>
        <v>0</v>
      </c>
      <c r="AB454" s="5">
        <f t="shared" si="505"/>
        <v>4.0466363884522458</v>
      </c>
      <c r="AC454" s="32"/>
      <c r="AD454" s="5">
        <f t="shared" si="525"/>
        <v>8125.411517979026</v>
      </c>
      <c r="AE454" s="5">
        <f t="shared" si="507"/>
        <v>-81.254115179790261</v>
      </c>
      <c r="AF454" s="5">
        <f t="shared" si="507"/>
        <v>-1017.5681185364423</v>
      </c>
      <c r="AG454" s="5">
        <f t="shared" si="528"/>
        <v>-20019.721222056345</v>
      </c>
      <c r="AH454" s="5">
        <f t="shared" si="529"/>
        <v>-12993.131937793551</v>
      </c>
      <c r="AI454" s="42">
        <f t="shared" si="523"/>
        <v>0</v>
      </c>
      <c r="AJ454" s="42">
        <f t="shared" si="526"/>
        <v>789.54864586761539</v>
      </c>
      <c r="AK454" s="42">
        <f t="shared" si="530"/>
        <v>-12203.583291925936</v>
      </c>
    </row>
    <row r="455" spans="1:37" ht="15" x14ac:dyDescent="0.2">
      <c r="I455" s="2">
        <f t="shared" si="510"/>
        <v>19</v>
      </c>
      <c r="J455" s="11">
        <f t="shared" si="500"/>
        <v>12092.409555316133</v>
      </c>
      <c r="K455" s="11">
        <f t="shared" si="511"/>
        <v>120.92409555316134</v>
      </c>
      <c r="L455" s="24">
        <f t="shared" si="517"/>
        <v>1514.3664308630155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(Interventions)'!$B$136:$AV$256, 46)</f>
        <v>53.202016194123345</v>
      </c>
      <c r="S455" s="46">
        <f>VLOOKUP(I455, '[1]Lapse Rates'!$A$4:$F$24, 4)</f>
        <v>3.5534066900000001E-2</v>
      </c>
      <c r="T455" s="33">
        <f t="shared" si="527"/>
        <v>0.67194312934983969</v>
      </c>
      <c r="U455" s="33">
        <f t="shared" si="518"/>
        <v>3.5748729249200091E-2</v>
      </c>
      <c r="V455" s="39">
        <f t="shared" si="513"/>
        <v>2.3876872111312557E-2</v>
      </c>
      <c r="W455" s="32">
        <f t="shared" si="519"/>
        <v>0.61231752798932704</v>
      </c>
      <c r="X455" s="31"/>
      <c r="Y455" s="5">
        <f t="shared" si="524"/>
        <v>0</v>
      </c>
      <c r="Z455" s="5">
        <f t="shared" si="524"/>
        <v>4.0466363884522458</v>
      </c>
      <c r="AA455" s="5">
        <f t="shared" si="520"/>
        <v>0</v>
      </c>
      <c r="AB455" s="5">
        <f t="shared" si="505"/>
        <v>3.6875537256348441</v>
      </c>
      <c r="AC455" s="32"/>
      <c r="AD455" s="5">
        <f t="shared" si="525"/>
        <v>7404.3943263456922</v>
      </c>
      <c r="AE455" s="5">
        <f t="shared" si="507"/>
        <v>-74.043943263456924</v>
      </c>
      <c r="AF455" s="5">
        <f t="shared" si="507"/>
        <v>-927.27310941606174</v>
      </c>
      <c r="AG455" s="5">
        <f t="shared" si="528"/>
        <v>-21528.92146701652</v>
      </c>
      <c r="AH455" s="5">
        <f t="shared" si="529"/>
        <v>-15125.844193350345</v>
      </c>
      <c r="AI455" s="42">
        <f t="shared" si="523"/>
        <v>0</v>
      </c>
      <c r="AJ455" s="42">
        <f t="shared" si="526"/>
        <v>719.50434761007455</v>
      </c>
      <c r="AK455" s="42">
        <f t="shared" si="530"/>
        <v>-14406.339845740271</v>
      </c>
    </row>
    <row r="456" spans="1:37" ht="15" x14ac:dyDescent="0.2">
      <c r="I456" s="2">
        <f t="shared" si="510"/>
        <v>20</v>
      </c>
      <c r="J456" s="11">
        <f t="shared" si="500"/>
        <v>12092.409555316133</v>
      </c>
      <c r="K456" s="11">
        <f t="shared" si="511"/>
        <v>120.92409555316134</v>
      </c>
      <c r="L456" s="24">
        <f t="shared" si="517"/>
        <v>1514.3664308630155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(Interventions)'!$B$136:$AV$256, 46)</f>
        <v>60.10964263391854</v>
      </c>
      <c r="S456" s="46">
        <f>VLOOKUP(I456, '[1]Lapse Rates'!$A$4:$F$24, 4)</f>
        <v>0</v>
      </c>
      <c r="T456" s="33">
        <f t="shared" si="527"/>
        <v>0.61231752798932704</v>
      </c>
      <c r="U456" s="33">
        <f t="shared" si="518"/>
        <v>3.6806187785922859E-2</v>
      </c>
      <c r="V456" s="39">
        <f t="shared" si="513"/>
        <v>0</v>
      </c>
      <c r="W456" s="32">
        <f t="shared" si="519"/>
        <v>0.57551134020340422</v>
      </c>
      <c r="X456" s="31"/>
      <c r="Y456" s="5">
        <f t="shared" si="524"/>
        <v>0</v>
      </c>
      <c r="Z456" s="5">
        <f t="shared" si="524"/>
        <v>3.6875537256348441</v>
      </c>
      <c r="AA456" s="5">
        <f t="shared" si="520"/>
        <v>0</v>
      </c>
      <c r="AB456" s="5">
        <f t="shared" si="505"/>
        <v>3.4658961889935593</v>
      </c>
      <c r="AC456" s="32"/>
      <c r="AD456" s="5">
        <f>$W456*J456</f>
        <v>6959.3188294684387</v>
      </c>
      <c r="AE456" s="5">
        <f t="shared" si="507"/>
        <v>-69.593188294684396</v>
      </c>
      <c r="AF456" s="5">
        <f t="shared" si="507"/>
        <v>-871.53505418501993</v>
      </c>
      <c r="AG456" s="5">
        <f t="shared" si="528"/>
        <v>-22165.753664128537</v>
      </c>
      <c r="AH456" s="5">
        <f t="shared" si="529"/>
        <v>-16147.563077139803</v>
      </c>
      <c r="AI456" s="42">
        <f t="shared" si="523"/>
        <v>0</v>
      </c>
      <c r="AJ456" s="42">
        <f t="shared" si="526"/>
        <v>676.24383441963016</v>
      </c>
      <c r="AK456" s="42">
        <f t="shared" si="530"/>
        <v>-15471.319242720172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214769.28438939611</v>
      </c>
      <c r="AE459" s="21">
        <f t="shared" ref="AE459:AK459" si="531">SUM(AE436:AE456)</f>
        <v>-6743.9374312801847</v>
      </c>
      <c r="AF459" s="21">
        <f t="shared" si="531"/>
        <v>-25758.705125224311</v>
      </c>
      <c r="AG459" s="21">
        <f t="shared" si="531"/>
        <v>-226638.64875714877</v>
      </c>
      <c r="AH459" s="21">
        <f t="shared" si="531"/>
        <v>-44372.006924257192</v>
      </c>
      <c r="AI459" s="21">
        <f t="shared" si="531"/>
        <v>0</v>
      </c>
      <c r="AJ459" s="21">
        <f t="shared" si="531"/>
        <v>19705.680071913888</v>
      </c>
      <c r="AK459" s="21">
        <f t="shared" si="531"/>
        <v>-24666.326852343314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105479.78245199904</v>
      </c>
      <c r="AE461" s="21">
        <f t="shared" ref="AE461:AK461" si="532">AE436+NPV($D$6,AE437:AE456)</f>
        <v>-5661.7444455591167</v>
      </c>
      <c r="AF461" s="21">
        <f t="shared" si="532"/>
        <v>-12206.098245721698</v>
      </c>
      <c r="AG461" s="21">
        <f t="shared" si="532"/>
        <v>-73509.905990593121</v>
      </c>
      <c r="AH461" s="21">
        <f t="shared" si="532"/>
        <v>14102.033770125079</v>
      </c>
      <c r="AI461" s="21">
        <f t="shared" si="532"/>
        <v>0</v>
      </c>
      <c r="AJ461" s="21">
        <f t="shared" si="532"/>
        <v>9085.0356000691481</v>
      </c>
      <c r="AK461" s="21">
        <f t="shared" si="532"/>
        <v>23187.069370194229</v>
      </c>
    </row>
    <row r="463" spans="1:37" x14ac:dyDescent="0.15">
      <c r="AC463" s="22" t="str">
        <f>"Present Value at "&amp;TEXT($D$7,"0.00%")&amp;":"</f>
        <v>Present Value at 5.64%:</v>
      </c>
      <c r="AD463" s="21">
        <f>AD436+NPV($D$7,AD437:AD456)</f>
        <v>136865.90397389879</v>
      </c>
      <c r="AE463" s="21">
        <f t="shared" ref="AE463:AK463" si="533">AE436+NPV($D$7,AE437:AE456)</f>
        <v>-5971.3020857680622</v>
      </c>
      <c r="AF463" s="21">
        <f t="shared" si="533"/>
        <v>-16082.775566359653</v>
      </c>
      <c r="AG463" s="21">
        <f t="shared" si="533"/>
        <v>-113260.45913268428</v>
      </c>
      <c r="AH463" s="21">
        <f t="shared" si="533"/>
        <v>1551.3671890867799</v>
      </c>
      <c r="AI463" s="21">
        <f t="shared" si="533"/>
        <v>0</v>
      </c>
      <c r="AJ463" s="21">
        <f t="shared" si="533"/>
        <v>12135.223422822946</v>
      </c>
      <c r="AK463" s="21">
        <f t="shared" si="533"/>
        <v>13686.590611909718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AJ102"/>
  <sheetViews>
    <sheetView topLeftCell="R1" workbookViewId="0">
      <selection activeCell="R19" sqref="R19:AJ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36" hidden="1" outlineLevel="1" x14ac:dyDescent="0.15">
      <c r="A17">
        <f t="shared" si="0"/>
        <v>16</v>
      </c>
    </row>
    <row r="18" spans="1:36" hidden="1" outlineLevel="1" x14ac:dyDescent="0.15">
      <c r="A18">
        <f t="shared" si="0"/>
        <v>17</v>
      </c>
    </row>
    <row r="19" spans="1:36" collapsed="1" x14ac:dyDescent="0.15">
      <c r="A19">
        <f t="shared" si="0"/>
        <v>18</v>
      </c>
      <c r="B19" s="60">
        <v>423.90818142136391</v>
      </c>
      <c r="C19" s="60">
        <v>316.09411496244564</v>
      </c>
      <c r="D19" s="60">
        <v>295.88378881409557</v>
      </c>
      <c r="E19" s="60">
        <v>302.95822853933214</v>
      </c>
      <c r="F19" s="60">
        <v>416.12114552330291</v>
      </c>
      <c r="G19" s="60">
        <v>402.4218278618489</v>
      </c>
      <c r="H19" s="60">
        <v>407.19406564166127</v>
      </c>
      <c r="I19" s="60">
        <v>285.52421973220987</v>
      </c>
      <c r="J19" s="60">
        <v>292.35022253269102</v>
      </c>
      <c r="K19" s="60">
        <v>273.65650692562713</v>
      </c>
      <c r="L19" s="60">
        <v>395.38765267884412</v>
      </c>
      <c r="M19" s="60">
        <v>399.99198651772633</v>
      </c>
      <c r="N19" s="60">
        <v>387.32108598233714</v>
      </c>
      <c r="O19" s="60">
        <v>264.07457847787708</v>
      </c>
      <c r="P19" s="60">
        <v>380.81531476873863</v>
      </c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x14ac:dyDescent="0.15">
      <c r="A20">
        <f t="shared" si="0"/>
        <v>19</v>
      </c>
      <c r="B20" s="60">
        <v>434.35696752775891</v>
      </c>
      <c r="C20" s="60">
        <v>329.17050326176422</v>
      </c>
      <c r="D20" s="60">
        <v>308.30122615453212</v>
      </c>
      <c r="E20" s="60">
        <v>315.49310549707081</v>
      </c>
      <c r="F20" s="60">
        <v>426.20477121409692</v>
      </c>
      <c r="G20" s="60">
        <v>411.98451620017875</v>
      </c>
      <c r="H20" s="60">
        <v>416.85975523309457</v>
      </c>
      <c r="I20" s="60">
        <v>297.50742369227339</v>
      </c>
      <c r="J20" s="60">
        <v>304.44677205829981</v>
      </c>
      <c r="K20" s="60">
        <v>285.1433943220357</v>
      </c>
      <c r="L20" s="60">
        <v>404.61615313253208</v>
      </c>
      <c r="M20" s="60">
        <v>409.31999013119724</v>
      </c>
      <c r="N20" s="60">
        <v>396.16696508734384</v>
      </c>
      <c r="O20" s="60">
        <v>275.16008672771079</v>
      </c>
      <c r="P20" s="60">
        <v>389.35227555083259</v>
      </c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</row>
    <row r="21" spans="1:36" x14ac:dyDescent="0.15">
      <c r="A21">
        <f t="shared" si="0"/>
        <v>20</v>
      </c>
      <c r="B21" s="60">
        <v>444.97375962967942</v>
      </c>
      <c r="C21" s="60">
        <v>342.24277279614665</v>
      </c>
      <c r="D21" s="60">
        <v>320.74233338934454</v>
      </c>
      <c r="E21" s="60">
        <v>328.024546266166</v>
      </c>
      <c r="F21" s="60">
        <v>436.45048550328755</v>
      </c>
      <c r="G21" s="60">
        <v>421.71867900454941</v>
      </c>
      <c r="H21" s="60">
        <v>426.68133540497405</v>
      </c>
      <c r="I21" s="60">
        <v>309.51387905693548</v>
      </c>
      <c r="J21" s="60">
        <v>316.5404145323883</v>
      </c>
      <c r="K21" s="60">
        <v>296.65303494224366</v>
      </c>
      <c r="L21" s="60">
        <v>414.01004801026539</v>
      </c>
      <c r="M21" s="60">
        <v>418.79825134529705</v>
      </c>
      <c r="N21" s="60">
        <v>405.17194442747967</v>
      </c>
      <c r="O21" s="60">
        <v>286.2675633204513</v>
      </c>
      <c r="P21" s="60">
        <v>398.04244666500813</v>
      </c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</row>
    <row r="22" spans="1:36" x14ac:dyDescent="0.15">
      <c r="A22">
        <f t="shared" si="0"/>
        <v>21</v>
      </c>
      <c r="B22" s="60">
        <v>456.28745981378097</v>
      </c>
      <c r="C22" s="60">
        <v>356.0760737007999</v>
      </c>
      <c r="D22" s="60">
        <v>334.10200552643312</v>
      </c>
      <c r="E22" s="60">
        <v>341.28592467083666</v>
      </c>
      <c r="F22" s="60">
        <v>447.36892783176785</v>
      </c>
      <c r="G22" s="60">
        <v>432.23228167738063</v>
      </c>
      <c r="H22" s="60">
        <v>437.14799046611023</v>
      </c>
      <c r="I22" s="60">
        <v>322.40712274829974</v>
      </c>
      <c r="J22" s="60">
        <v>329.33879955795936</v>
      </c>
      <c r="K22" s="60">
        <v>309.01311466391934</v>
      </c>
      <c r="L22" s="60">
        <v>424.15629425366944</v>
      </c>
      <c r="M22" s="60">
        <v>428.8991909919601</v>
      </c>
      <c r="N22" s="60">
        <v>414.89829979192257</v>
      </c>
      <c r="O22" s="60">
        <v>298.19603297830287</v>
      </c>
      <c r="P22" s="60">
        <v>407.42890982557446</v>
      </c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</row>
    <row r="23" spans="1:36" x14ac:dyDescent="0.15">
      <c r="A23">
        <f t="shared" si="0"/>
        <v>22</v>
      </c>
      <c r="B23" s="60">
        <v>468.54508901435861</v>
      </c>
      <c r="C23" s="60">
        <v>370.99290145596109</v>
      </c>
      <c r="D23" s="60">
        <v>348.5391670536693</v>
      </c>
      <c r="E23" s="60">
        <v>355.58648051124982</v>
      </c>
      <c r="F23" s="60">
        <v>459.19853024209976</v>
      </c>
      <c r="G23" s="60">
        <v>443.645388152414</v>
      </c>
      <c r="H23" s="60">
        <v>448.48833156282819</v>
      </c>
      <c r="I23" s="60">
        <v>336.340574177299</v>
      </c>
      <c r="J23" s="60">
        <v>343.1404310016494</v>
      </c>
      <c r="K23" s="60">
        <v>322.37075631685747</v>
      </c>
      <c r="L23" s="60">
        <v>435.17078702378984</v>
      </c>
      <c r="M23" s="60">
        <v>439.84346746822092</v>
      </c>
      <c r="N23" s="60">
        <v>425.45715908576614</v>
      </c>
      <c r="O23" s="60">
        <v>311.08751823542377</v>
      </c>
      <c r="P23" s="60">
        <v>417.61893210136384</v>
      </c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</row>
    <row r="24" spans="1:36" x14ac:dyDescent="0.15">
      <c r="A24">
        <f t="shared" si="0"/>
        <v>23</v>
      </c>
      <c r="B24" s="60">
        <v>482.25447187347754</v>
      </c>
      <c r="C24" s="60">
        <v>387.71324094700685</v>
      </c>
      <c r="D24" s="60">
        <v>364.7225825246777</v>
      </c>
      <c r="E24" s="60">
        <v>371.61629656736096</v>
      </c>
      <c r="F24" s="60">
        <v>472.42932931091826</v>
      </c>
      <c r="G24" s="60">
        <v>456.41341135081854</v>
      </c>
      <c r="H24" s="60">
        <v>461.17206739085253</v>
      </c>
      <c r="I24" s="60">
        <v>351.95954852037534</v>
      </c>
      <c r="J24" s="60">
        <v>358.61119331516596</v>
      </c>
      <c r="K24" s="60">
        <v>337.34447957837455</v>
      </c>
      <c r="L24" s="60">
        <v>447.492988864219</v>
      </c>
      <c r="M24" s="60">
        <v>452.08437615398327</v>
      </c>
      <c r="N24" s="60">
        <v>437.2697939248327</v>
      </c>
      <c r="O24" s="60">
        <v>325.53885412182518</v>
      </c>
      <c r="P24" s="60">
        <v>429.01903043356089</v>
      </c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</row>
    <row r="25" spans="1:36" x14ac:dyDescent="0.15">
      <c r="A25">
        <f t="shared" si="0"/>
        <v>24</v>
      </c>
      <c r="B25" s="60">
        <v>497.88888603130641</v>
      </c>
      <c r="C25" s="60">
        <v>406.87259529535481</v>
      </c>
      <c r="D25" s="60">
        <v>383.25321413196843</v>
      </c>
      <c r="E25" s="60">
        <v>389.98458371746148</v>
      </c>
      <c r="F25" s="60">
        <v>487.5180695204985</v>
      </c>
      <c r="G25" s="60">
        <v>470.9687028045613</v>
      </c>
      <c r="H25" s="60">
        <v>475.63704449493821</v>
      </c>
      <c r="I25" s="60">
        <v>369.84401411267436</v>
      </c>
      <c r="J25" s="60">
        <v>376.33901395078368</v>
      </c>
      <c r="K25" s="60">
        <v>354.49025637058503</v>
      </c>
      <c r="L25" s="60">
        <v>461.54014593912126</v>
      </c>
      <c r="M25" s="60">
        <v>466.04435021165926</v>
      </c>
      <c r="N25" s="60">
        <v>450.73607360307932</v>
      </c>
      <c r="O25" s="60">
        <v>342.08658762703141</v>
      </c>
      <c r="P25" s="60">
        <v>442.01510434434522</v>
      </c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x14ac:dyDescent="0.15">
      <c r="A26">
        <f t="shared" si="0"/>
        <v>25</v>
      </c>
      <c r="B26" s="60">
        <v>516.29820461694749</v>
      </c>
      <c r="C26" s="60">
        <v>429.6461150860984</v>
      </c>
      <c r="D26" s="60">
        <v>405.23407410985982</v>
      </c>
      <c r="E26" s="60">
        <v>411.81767507105576</v>
      </c>
      <c r="F26" s="60">
        <v>505.28484627008271</v>
      </c>
      <c r="G26" s="60">
        <v>488.08169167080746</v>
      </c>
      <c r="H26" s="60">
        <v>492.66932949244136</v>
      </c>
      <c r="I26" s="60">
        <v>391.0582997655676</v>
      </c>
      <c r="J26" s="60">
        <v>397.41072104058003</v>
      </c>
      <c r="K26" s="60">
        <v>374.8282126413369</v>
      </c>
      <c r="L26" s="60">
        <v>478.05569757738448</v>
      </c>
      <c r="M26" s="60">
        <v>482.48203206049243</v>
      </c>
      <c r="N26" s="60">
        <v>466.56870529061831</v>
      </c>
      <c r="O26" s="60">
        <v>361.71507358537235</v>
      </c>
      <c r="P26" s="60">
        <v>457.29489232640043</v>
      </c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</row>
    <row r="27" spans="1:36" x14ac:dyDescent="0.15">
      <c r="A27">
        <f t="shared" si="0"/>
        <v>26</v>
      </c>
      <c r="B27" s="60">
        <v>537.7792056782381</v>
      </c>
      <c r="C27" s="60">
        <v>456.39435913973449</v>
      </c>
      <c r="D27" s="60">
        <v>431.00974977895538</v>
      </c>
      <c r="E27" s="60">
        <v>437.46123070947959</v>
      </c>
      <c r="F27" s="60">
        <v>526.016083324085</v>
      </c>
      <c r="G27" s="60">
        <v>508.02602185880397</v>
      </c>
      <c r="H27" s="60">
        <v>512.54350975755517</v>
      </c>
      <c r="I27" s="60">
        <v>415.93496905660049</v>
      </c>
      <c r="J27" s="60">
        <v>422.15991319292402</v>
      </c>
      <c r="K27" s="60">
        <v>398.67716743408891</v>
      </c>
      <c r="L27" s="60">
        <v>497.30373812188111</v>
      </c>
      <c r="M27" s="60">
        <v>501.66238820212078</v>
      </c>
      <c r="N27" s="60">
        <v>485.02083002036539</v>
      </c>
      <c r="O27" s="60">
        <v>384.73200389742982</v>
      </c>
      <c r="P27" s="60">
        <v>475.10270034812334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</row>
    <row r="28" spans="1:36" x14ac:dyDescent="0.15">
      <c r="A28">
        <f t="shared" si="0"/>
        <v>27</v>
      </c>
      <c r="B28" s="60">
        <v>562.3988983745528</v>
      </c>
      <c r="C28" s="60">
        <v>487.14797487912762</v>
      </c>
      <c r="D28" s="60">
        <v>460.617086636615</v>
      </c>
      <c r="E28" s="60">
        <v>466.94472244122124</v>
      </c>
      <c r="F28" s="60">
        <v>549.77649897160279</v>
      </c>
      <c r="G28" s="60">
        <v>530.86855126171542</v>
      </c>
      <c r="H28" s="60">
        <v>535.32168060465824</v>
      </c>
      <c r="I28" s="60">
        <v>444.50964880519808</v>
      </c>
      <c r="J28" s="60">
        <v>450.61510467189407</v>
      </c>
      <c r="K28" s="60">
        <v>426.07134845890528</v>
      </c>
      <c r="L28" s="60">
        <v>519.3488305926461</v>
      </c>
      <c r="M28" s="60">
        <v>523.64538721995325</v>
      </c>
      <c r="N28" s="60">
        <v>506.15438408758763</v>
      </c>
      <c r="O28" s="60">
        <v>411.17046899637893</v>
      </c>
      <c r="P28" s="60">
        <v>495.49833558093093</v>
      </c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</row>
    <row r="29" spans="1:36" x14ac:dyDescent="0.15">
      <c r="A29">
        <f t="shared" si="0"/>
        <v>28</v>
      </c>
      <c r="B29" s="60">
        <v>590.14687999064495</v>
      </c>
      <c r="C29" s="60">
        <v>521.80174126601105</v>
      </c>
      <c r="D29" s="60">
        <v>493.97193165364621</v>
      </c>
      <c r="E29" s="60">
        <v>500.16758911712145</v>
      </c>
      <c r="F29" s="60">
        <v>576.55621761044415</v>
      </c>
      <c r="G29" s="60">
        <v>556.6108616525288</v>
      </c>
      <c r="H29" s="60">
        <v>560.99455403758748</v>
      </c>
      <c r="I29" s="60">
        <v>476.70135622710882</v>
      </c>
      <c r="J29" s="60">
        <v>482.67948704050912</v>
      </c>
      <c r="K29" s="60">
        <v>456.93337612533662</v>
      </c>
      <c r="L29" s="60">
        <v>544.19263698778684</v>
      </c>
      <c r="M29" s="60">
        <v>548.42216521438581</v>
      </c>
      <c r="N29" s="60">
        <v>529.97106721448085</v>
      </c>
      <c r="O29" s="60">
        <v>440.95599003208116</v>
      </c>
      <c r="P29" s="60">
        <v>518.48354641584422</v>
      </c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</row>
    <row r="30" spans="1:36" x14ac:dyDescent="0.15">
      <c r="A30">
        <f t="shared" si="0"/>
        <v>29</v>
      </c>
      <c r="B30" s="60">
        <v>621.45819078755301</v>
      </c>
      <c r="C30" s="60">
        <v>560.87747291957385</v>
      </c>
      <c r="D30" s="60">
        <v>531.57595329399965</v>
      </c>
      <c r="E30" s="60">
        <v>537.63023736668242</v>
      </c>
      <c r="F30" s="60">
        <v>606.7751447428426</v>
      </c>
      <c r="G30" s="60">
        <v>585.65625965237439</v>
      </c>
      <c r="H30" s="60">
        <v>589.9647654427539</v>
      </c>
      <c r="I30" s="60">
        <v>512.99436934651897</v>
      </c>
      <c r="J30" s="60">
        <v>518.83612583567003</v>
      </c>
      <c r="K30" s="60">
        <v>491.72763880032335</v>
      </c>
      <c r="L30" s="60">
        <v>572.22445304159066</v>
      </c>
      <c r="M30" s="60">
        <v>576.38145216847988</v>
      </c>
      <c r="N30" s="60">
        <v>556.84423107841349</v>
      </c>
      <c r="O30" s="60">
        <v>474.53684555123982</v>
      </c>
      <c r="P30" s="60">
        <v>544.41869700622715</v>
      </c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36" x14ac:dyDescent="0.15">
      <c r="A31">
        <f t="shared" si="0"/>
        <v>30</v>
      </c>
      <c r="B31" s="60">
        <v>656.66969617965685</v>
      </c>
      <c r="C31" s="60">
        <v>604.77115283448893</v>
      </c>
      <c r="D31" s="60">
        <v>573.81002277373784</v>
      </c>
      <c r="E31" s="60">
        <v>579.71237161430201</v>
      </c>
      <c r="F31" s="60">
        <v>640.75848116006466</v>
      </c>
      <c r="G31" s="60">
        <v>618.31732326099871</v>
      </c>
      <c r="H31" s="60">
        <v>622.54407111502667</v>
      </c>
      <c r="I31" s="60">
        <v>553.75632841592642</v>
      </c>
      <c r="J31" s="60">
        <v>559.45154148405527</v>
      </c>
      <c r="K31" s="60">
        <v>530.80664681865608</v>
      </c>
      <c r="L31" s="60">
        <v>603.74593148983604</v>
      </c>
      <c r="M31" s="60">
        <v>607.82411836257461</v>
      </c>
      <c r="N31" s="60">
        <v>587.06305982110632</v>
      </c>
      <c r="O31" s="60">
        <v>512.25329324250197</v>
      </c>
      <c r="P31" s="60">
        <v>573.58294011091857</v>
      </c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</row>
    <row r="32" spans="1:36" x14ac:dyDescent="0.15">
      <c r="A32">
        <f t="shared" si="0"/>
        <v>31</v>
      </c>
      <c r="B32" s="60">
        <v>696.11691680915283</v>
      </c>
      <c r="C32" s="60">
        <v>653.85846114960486</v>
      </c>
      <c r="D32" s="60">
        <v>621.16409109695223</v>
      </c>
      <c r="E32" s="60">
        <v>626.7743334677283</v>
      </c>
      <c r="F32" s="60">
        <v>678.83013287583958</v>
      </c>
      <c r="G32" s="60">
        <v>655.02418672245324</v>
      </c>
      <c r="H32" s="60">
        <v>659.04319336880565</v>
      </c>
      <c r="I32" s="60">
        <v>599.46046335728931</v>
      </c>
      <c r="J32" s="60">
        <v>604.8736462282576</v>
      </c>
      <c r="K32" s="60">
        <v>574.62448246728559</v>
      </c>
      <c r="L32" s="60">
        <v>639.17248469665014</v>
      </c>
      <c r="M32" s="60">
        <v>643.05012190220691</v>
      </c>
      <c r="N32" s="60">
        <v>621.02600855946048</v>
      </c>
      <c r="O32" s="60">
        <v>554.54388819918654</v>
      </c>
      <c r="P32" s="60">
        <v>606.36097662262478</v>
      </c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</row>
    <row r="33" spans="1:36" x14ac:dyDescent="0.15">
      <c r="A33">
        <f t="shared" si="0"/>
        <v>32</v>
      </c>
      <c r="B33" s="60">
        <v>739.93880423729365</v>
      </c>
      <c r="C33" s="60">
        <v>708.24006232071326</v>
      </c>
      <c r="D33" s="60">
        <v>673.66684456708833</v>
      </c>
      <c r="E33" s="60">
        <v>678.91292456460678</v>
      </c>
      <c r="F33" s="60">
        <v>721.12437231379079</v>
      </c>
      <c r="G33" s="60">
        <v>695.83468166232399</v>
      </c>
      <c r="H33" s="60">
        <v>699.59100716937542</v>
      </c>
      <c r="I33" s="60">
        <v>650.13451764096033</v>
      </c>
      <c r="J33" s="60">
        <v>655.19609566225233</v>
      </c>
      <c r="K33" s="60">
        <v>623.20780627443514</v>
      </c>
      <c r="L33" s="60">
        <v>678.55995192590024</v>
      </c>
      <c r="M33" s="60">
        <v>682.18399821726712</v>
      </c>
      <c r="N33" s="60">
        <v>658.78668515951699</v>
      </c>
      <c r="O33" s="60">
        <v>601.4344102081302</v>
      </c>
      <c r="P33" s="60">
        <v>642.80462958244073</v>
      </c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</row>
    <row r="34" spans="1:36" x14ac:dyDescent="0.15">
      <c r="A34">
        <f t="shared" si="0"/>
        <v>33</v>
      </c>
      <c r="B34" s="60">
        <v>788.65302279681703</v>
      </c>
      <c r="C34" s="60">
        <v>768.50651673244181</v>
      </c>
      <c r="D34" s="60">
        <v>731.88162983644838</v>
      </c>
      <c r="E34" s="60">
        <v>736.69471732495947</v>
      </c>
      <c r="F34" s="60">
        <v>768.14102553472901</v>
      </c>
      <c r="G34" s="60">
        <v>741.22578855392953</v>
      </c>
      <c r="H34" s="60">
        <v>744.66692696922291</v>
      </c>
      <c r="I34" s="60">
        <v>706.32250287139448</v>
      </c>
      <c r="J34" s="60">
        <v>710.96601594261051</v>
      </c>
      <c r="K34" s="60">
        <v>677.07849884930408</v>
      </c>
      <c r="L34" s="60">
        <v>722.36885806782436</v>
      </c>
      <c r="M34" s="60">
        <v>725.6886215391163</v>
      </c>
      <c r="N34" s="60">
        <v>700.78678679673669</v>
      </c>
      <c r="O34" s="60">
        <v>653.42880116782055</v>
      </c>
      <c r="P34" s="60">
        <v>683.3402498026536</v>
      </c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</row>
    <row r="35" spans="1:36" x14ac:dyDescent="0.15">
      <c r="A35">
        <f t="shared" si="0"/>
        <v>34</v>
      </c>
      <c r="B35" s="60">
        <v>843.06169577841933</v>
      </c>
      <c r="C35" s="60">
        <v>835.62370779582568</v>
      </c>
      <c r="D35" s="60">
        <v>796.74186541708696</v>
      </c>
      <c r="E35" s="60">
        <v>801.04606214212595</v>
      </c>
      <c r="F35" s="60">
        <v>820.65445256670216</v>
      </c>
      <c r="G35" s="60">
        <v>791.94590661046595</v>
      </c>
      <c r="H35" s="60">
        <v>795.01355593245057</v>
      </c>
      <c r="I35" s="60">
        <v>768.92556702071352</v>
      </c>
      <c r="J35" s="60">
        <v>773.07772872053579</v>
      </c>
      <c r="K35" s="60">
        <v>737.10079228128473</v>
      </c>
      <c r="L35" s="60">
        <v>771.32167875438142</v>
      </c>
      <c r="M35" s="60">
        <v>774.28087040403989</v>
      </c>
      <c r="N35" s="60">
        <v>747.71913830514006</v>
      </c>
      <c r="O35" s="60">
        <v>711.36138682453634</v>
      </c>
      <c r="P35" s="60">
        <v>728.63673586167442</v>
      </c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x14ac:dyDescent="0.15">
      <c r="A36">
        <f t="shared" si="0"/>
        <v>35</v>
      </c>
      <c r="B36" s="60">
        <v>903.63529501507549</v>
      </c>
      <c r="C36" s="60">
        <v>910.096276089095</v>
      </c>
      <c r="D36" s="60">
        <v>868.74553668788349</v>
      </c>
      <c r="E36" s="60">
        <v>872.45133927152119</v>
      </c>
      <c r="F36" s="60">
        <v>879.11905289472747</v>
      </c>
      <c r="G36" s="60">
        <v>848.44140620979033</v>
      </c>
      <c r="H36" s="60">
        <v>851.06689028867129</v>
      </c>
      <c r="I36" s="60">
        <v>838.42478184863387</v>
      </c>
      <c r="J36" s="60">
        <v>841.99917460670883</v>
      </c>
      <c r="K36" s="60">
        <v>803.73638288967186</v>
      </c>
      <c r="L36" s="60">
        <v>825.84950107902557</v>
      </c>
      <c r="M36" s="60">
        <v>828.38181864595754</v>
      </c>
      <c r="N36" s="60">
        <v>799.99733012082936</v>
      </c>
      <c r="O36" s="60">
        <v>775.67814584472944</v>
      </c>
      <c r="P36" s="60">
        <v>779.09346301162464</v>
      </c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x14ac:dyDescent="0.15">
      <c r="A37">
        <f t="shared" si="0"/>
        <v>36</v>
      </c>
      <c r="B37" s="60">
        <v>971.29483234276563</v>
      </c>
      <c r="C37" s="60">
        <v>993.00965213168365</v>
      </c>
      <c r="D37" s="60">
        <v>948.94451071421838</v>
      </c>
      <c r="E37" s="60">
        <v>951.95180305861356</v>
      </c>
      <c r="F37" s="60">
        <v>944.42410456334846</v>
      </c>
      <c r="G37" s="60">
        <v>911.57374780329201</v>
      </c>
      <c r="H37" s="60">
        <v>913.67989656910629</v>
      </c>
      <c r="I37" s="60">
        <v>915.8358407117596</v>
      </c>
      <c r="J37" s="60">
        <v>918.73580154608271</v>
      </c>
      <c r="K37" s="60">
        <v>877.95956602876595</v>
      </c>
      <c r="L37" s="60">
        <v>886.78406732577707</v>
      </c>
      <c r="M37" s="60">
        <v>888.81500852395743</v>
      </c>
      <c r="N37" s="60">
        <v>858.41910263811678</v>
      </c>
      <c r="O37" s="60">
        <v>847.31982281689852</v>
      </c>
      <c r="P37" s="60">
        <v>835.48062145795825</v>
      </c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</row>
    <row r="38" spans="1:36" x14ac:dyDescent="0.15">
      <c r="A38">
        <f t="shared" si="0"/>
        <v>37</v>
      </c>
      <c r="B38" s="60">
        <v>1046.8633761655678</v>
      </c>
      <c r="C38" s="60">
        <v>1085.29029671382</v>
      </c>
      <c r="D38" s="60">
        <v>1038.2442385026973</v>
      </c>
      <c r="E38" s="60">
        <v>1040.4366306623037</v>
      </c>
      <c r="F38" s="60">
        <v>1017.3645477671583</v>
      </c>
      <c r="G38" s="60">
        <v>982.1183059336305</v>
      </c>
      <c r="H38" s="60">
        <v>983.61530843571609</v>
      </c>
      <c r="I38" s="60">
        <v>1002.0333796072038</v>
      </c>
      <c r="J38" s="60">
        <v>1004.1465399002993</v>
      </c>
      <c r="K38" s="60">
        <v>960.60968325573663</v>
      </c>
      <c r="L38" s="60">
        <v>954.87419775245701</v>
      </c>
      <c r="M38" s="60">
        <v>956.31705965564947</v>
      </c>
      <c r="N38" s="60">
        <v>923.70287675922327</v>
      </c>
      <c r="O38" s="60">
        <v>927.09713247191098</v>
      </c>
      <c r="P38" s="60">
        <v>898.49198731196907</v>
      </c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</row>
    <row r="39" spans="1:36" x14ac:dyDescent="0.15">
      <c r="A39">
        <f t="shared" si="0"/>
        <v>38</v>
      </c>
      <c r="B39" s="60">
        <v>1130.4114704030085</v>
      </c>
      <c r="C39" s="60">
        <v>1186.8803174956574</v>
      </c>
      <c r="D39" s="60">
        <v>1136.6136242567993</v>
      </c>
      <c r="E39" s="60">
        <v>1137.8514696178163</v>
      </c>
      <c r="F39" s="60">
        <v>1098.0091530704042</v>
      </c>
      <c r="G39" s="60">
        <v>1060.1593304462315</v>
      </c>
      <c r="H39" s="60">
        <v>1060.9398082690768</v>
      </c>
      <c r="I39" s="60">
        <v>1096.9882732053456</v>
      </c>
      <c r="J39" s="60">
        <v>1098.1798304517167</v>
      </c>
      <c r="K39" s="60">
        <v>1051.6597832701752</v>
      </c>
      <c r="L39" s="60">
        <v>1030.2017859235259</v>
      </c>
      <c r="M39" s="60">
        <v>1030.9529162257331</v>
      </c>
      <c r="N39" s="60">
        <v>995.92780077657244</v>
      </c>
      <c r="O39" s="60">
        <v>1014.984822185509</v>
      </c>
      <c r="P39" s="60">
        <v>968.2044459625813</v>
      </c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</row>
    <row r="40" spans="1:36" x14ac:dyDescent="0.15">
      <c r="A40">
        <f t="shared" si="0"/>
        <v>39</v>
      </c>
      <c r="B40" s="60">
        <v>1222.4129413184351</v>
      </c>
      <c r="C40" s="60">
        <v>1298.2461551780341</v>
      </c>
      <c r="D40" s="60">
        <v>1244.5212274856019</v>
      </c>
      <c r="E40" s="60">
        <v>1244.6447558764808</v>
      </c>
      <c r="F40" s="60">
        <v>1186.8159908836949</v>
      </c>
      <c r="G40" s="60">
        <v>1146.1523997404179</v>
      </c>
      <c r="H40" s="60">
        <v>1146.0933866466714</v>
      </c>
      <c r="I40" s="60">
        <v>1201.1537086377718</v>
      </c>
      <c r="J40" s="60">
        <v>1201.269452854104</v>
      </c>
      <c r="K40" s="60">
        <v>1151.5453941123565</v>
      </c>
      <c r="L40" s="60">
        <v>1113.2071692682664</v>
      </c>
      <c r="M40" s="60">
        <v>1113.1478782490124</v>
      </c>
      <c r="N40" s="60">
        <v>1075.516731642389</v>
      </c>
      <c r="O40" s="60">
        <v>1111.4040562698503</v>
      </c>
      <c r="P40" s="60">
        <v>1045.0266574406758</v>
      </c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</row>
    <row r="41" spans="1:36" x14ac:dyDescent="0.15">
      <c r="A41">
        <f t="shared" si="0"/>
        <v>40</v>
      </c>
      <c r="B41" s="60">
        <v>1323.937810811266</v>
      </c>
      <c r="C41" s="60">
        <v>1420.6164180267922</v>
      </c>
      <c r="D41" s="60">
        <v>1363.1622486465601</v>
      </c>
      <c r="E41" s="60">
        <v>1361.9957061027515</v>
      </c>
      <c r="F41" s="60">
        <v>1284.8186179190916</v>
      </c>
      <c r="G41" s="60">
        <v>1241.1022795848885</v>
      </c>
      <c r="H41" s="60">
        <v>1240.067838844529</v>
      </c>
      <c r="I41" s="60">
        <v>1315.6842358825975</v>
      </c>
      <c r="J41" s="60">
        <v>1314.5545510296374</v>
      </c>
      <c r="K41" s="60">
        <v>1261.3745039787191</v>
      </c>
      <c r="L41" s="60">
        <v>1204.8607825761369</v>
      </c>
      <c r="M41" s="60">
        <v>1203.8598723646073</v>
      </c>
      <c r="N41" s="60">
        <v>1163.4007949739455</v>
      </c>
      <c r="O41" s="60">
        <v>1217.4250556323241</v>
      </c>
      <c r="P41" s="60">
        <v>1129.8578738542512</v>
      </c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</row>
    <row r="42" spans="1:36" x14ac:dyDescent="0.15">
      <c r="A42">
        <f t="shared" si="0"/>
        <v>41</v>
      </c>
      <c r="B42" s="60">
        <v>1436.8161313769995</v>
      </c>
      <c r="C42" s="60">
        <v>1556.118983468644</v>
      </c>
      <c r="D42" s="60">
        <v>1495.0838395918092</v>
      </c>
      <c r="E42" s="60">
        <v>1491.9468900034333</v>
      </c>
      <c r="F42" s="60">
        <v>1393.7848229430513</v>
      </c>
      <c r="G42" s="60">
        <v>1347.1543632317955</v>
      </c>
      <c r="H42" s="60">
        <v>1344.5596375495711</v>
      </c>
      <c r="I42" s="60">
        <v>1443.0415970085767</v>
      </c>
      <c r="J42" s="60">
        <v>1440.0084672268727</v>
      </c>
      <c r="K42" s="60">
        <v>1383.5109143337093</v>
      </c>
      <c r="L42" s="60">
        <v>1307.2353550745704</v>
      </c>
      <c r="M42" s="60">
        <v>1304.7275643678322</v>
      </c>
      <c r="N42" s="60">
        <v>1261.5694615392838</v>
      </c>
      <c r="O42" s="60">
        <v>1335.3320934306473</v>
      </c>
      <c r="P42" s="60">
        <v>1224.6200468933184</v>
      </c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</row>
    <row r="43" spans="1:36" x14ac:dyDescent="0.15">
      <c r="A43">
        <f t="shared" si="0"/>
        <v>42</v>
      </c>
      <c r="B43" s="60">
        <v>1561.78749884586</v>
      </c>
      <c r="C43" s="60">
        <v>1705.4950060436663</v>
      </c>
      <c r="D43" s="60">
        <v>1640.6601337765076</v>
      </c>
      <c r="E43" s="60">
        <v>1635.2112646440498</v>
      </c>
      <c r="F43" s="60">
        <v>1514.4299297851921</v>
      </c>
      <c r="G43" s="60">
        <v>1464.6892921885401</v>
      </c>
      <c r="H43" s="60">
        <v>1460.2562248347658</v>
      </c>
      <c r="I43" s="60">
        <v>1583.5878424852224</v>
      </c>
      <c r="J43" s="60">
        <v>1578.3211777510592</v>
      </c>
      <c r="K43" s="60">
        <v>1518.3027776675162</v>
      </c>
      <c r="L43" s="60">
        <v>1420.6990264887895</v>
      </c>
      <c r="M43" s="60">
        <v>1416.4156050826207</v>
      </c>
      <c r="N43" s="60">
        <v>1370.3765109384458</v>
      </c>
      <c r="O43" s="60">
        <v>1465.4620039473239</v>
      </c>
      <c r="P43" s="60">
        <v>1329.6551704759975</v>
      </c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</row>
    <row r="44" spans="1:36" x14ac:dyDescent="0.15">
      <c r="A44">
        <f t="shared" si="0"/>
        <v>43</v>
      </c>
      <c r="B44" s="60">
        <v>1699.587610350155</v>
      </c>
      <c r="C44" s="60">
        <v>1869.5469145533948</v>
      </c>
      <c r="D44" s="60">
        <v>1800.6421273219512</v>
      </c>
      <c r="E44" s="60">
        <v>1792.5590148052693</v>
      </c>
      <c r="F44" s="60">
        <v>1647.4647246827283</v>
      </c>
      <c r="G44" s="60">
        <v>1594.3757569654615</v>
      </c>
      <c r="H44" s="60">
        <v>1587.8398437687149</v>
      </c>
      <c r="I44" s="60">
        <v>1738.0485025847634</v>
      </c>
      <c r="J44" s="60">
        <v>1730.2367064343439</v>
      </c>
      <c r="K44" s="60">
        <v>1666.4464487404066</v>
      </c>
      <c r="L44" s="60">
        <v>1545.8978250938635</v>
      </c>
      <c r="M44" s="60">
        <v>1539.5831910374359</v>
      </c>
      <c r="N44" s="60">
        <v>1490.4420066137304</v>
      </c>
      <c r="O44" s="60">
        <v>1608.4874719306497</v>
      </c>
      <c r="P44" s="60">
        <v>1445.5623481524206</v>
      </c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</row>
    <row r="45" spans="1:36" x14ac:dyDescent="0.15">
      <c r="A45">
        <f t="shared" si="0"/>
        <v>44</v>
      </c>
      <c r="B45" s="60">
        <v>1851.3408708417924</v>
      </c>
      <c r="C45" s="60">
        <v>2049.4655511848123</v>
      </c>
      <c r="D45" s="60">
        <v>1976.2126143414687</v>
      </c>
      <c r="E45" s="60">
        <v>1965.1347523798881</v>
      </c>
      <c r="F45" s="60">
        <v>1793.9763212807964</v>
      </c>
      <c r="G45" s="60">
        <v>1737.290177060054</v>
      </c>
      <c r="H45" s="60">
        <v>1728.3548078990234</v>
      </c>
      <c r="I45" s="60">
        <v>1907.567496046828</v>
      </c>
      <c r="J45" s="60">
        <v>1896.8620514632651</v>
      </c>
      <c r="K45" s="60">
        <v>1829.0411957276233</v>
      </c>
      <c r="L45" s="60">
        <v>1683.8723206354107</v>
      </c>
      <c r="M45" s="60">
        <v>1675.2398148148995</v>
      </c>
      <c r="N45" s="60">
        <v>1622.7653865330528</v>
      </c>
      <c r="O45" s="60">
        <v>1765.4714531795712</v>
      </c>
      <c r="P45" s="60">
        <v>1573.3075657856934</v>
      </c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</row>
    <row r="46" spans="1:36" x14ac:dyDescent="0.15">
      <c r="A46">
        <f t="shared" si="0"/>
        <v>45</v>
      </c>
      <c r="B46" s="60">
        <v>2018.209236491341</v>
      </c>
      <c r="C46" s="60">
        <v>2246.5008352131094</v>
      </c>
      <c r="D46" s="60">
        <v>2168.6076030126219</v>
      </c>
      <c r="E46" s="60">
        <v>2154.1392865230737</v>
      </c>
      <c r="F46" s="60">
        <v>1955.087903959849</v>
      </c>
      <c r="G46" s="60">
        <v>1894.541187161748</v>
      </c>
      <c r="H46" s="60">
        <v>1882.8798244282686</v>
      </c>
      <c r="I46" s="60">
        <v>2093.3397432813617</v>
      </c>
      <c r="J46" s="60">
        <v>2079.3581048078713</v>
      </c>
      <c r="K46" s="60">
        <v>2007.2347911749337</v>
      </c>
      <c r="L46" s="60">
        <v>1835.694022258813</v>
      </c>
      <c r="M46" s="60">
        <v>1824.4280546069779</v>
      </c>
      <c r="N46" s="60">
        <v>1768.3755832948427</v>
      </c>
      <c r="O46" s="60">
        <v>1937.5234109429032</v>
      </c>
      <c r="P46" s="60">
        <v>1713.8851803211041</v>
      </c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</row>
    <row r="47" spans="1:36" x14ac:dyDescent="0.15">
      <c r="A47">
        <f t="shared" si="0"/>
        <v>46</v>
      </c>
      <c r="B47" s="60">
        <v>2201.8683948226267</v>
      </c>
      <c r="C47" s="60">
        <v>2462.4872111365521</v>
      </c>
      <c r="D47" s="60">
        <v>2379.6371525632053</v>
      </c>
      <c r="E47" s="60">
        <v>2361.3352062394742</v>
      </c>
      <c r="F47" s="60">
        <v>2132.4193494453107</v>
      </c>
      <c r="G47" s="60">
        <v>2067.7247184941543</v>
      </c>
      <c r="H47" s="60">
        <v>2052.9707373982815</v>
      </c>
      <c r="I47" s="60">
        <v>2297.1152999493133</v>
      </c>
      <c r="J47" s="60">
        <v>2279.429036502665</v>
      </c>
      <c r="K47" s="60">
        <v>2202.7084222464646</v>
      </c>
      <c r="L47" s="60">
        <v>2002.9055007103841</v>
      </c>
      <c r="M47" s="60">
        <v>1988.6517332521637</v>
      </c>
      <c r="N47" s="60">
        <v>1928.7539650631074</v>
      </c>
      <c r="O47" s="60">
        <v>2126.2685626418875</v>
      </c>
      <c r="P47" s="60">
        <v>1868.7268526122093</v>
      </c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x14ac:dyDescent="0.15">
      <c r="A48">
        <f t="shared" si="0"/>
        <v>47</v>
      </c>
      <c r="B48" s="60">
        <v>2405.3643367803024</v>
      </c>
      <c r="C48" s="60">
        <v>2700.8608401251431</v>
      </c>
      <c r="D48" s="60">
        <v>2612.6736630973219</v>
      </c>
      <c r="E48" s="60">
        <v>2590.0239166894107</v>
      </c>
      <c r="F48" s="60">
        <v>2328.9150762089816</v>
      </c>
      <c r="G48" s="60">
        <v>2259.7284981397997</v>
      </c>
      <c r="H48" s="60">
        <v>2241.4554417176241</v>
      </c>
      <c r="I48" s="60">
        <v>2522.1546783950012</v>
      </c>
      <c r="J48" s="60">
        <v>2500.2667064182838</v>
      </c>
      <c r="K48" s="60">
        <v>2418.5941933882373</v>
      </c>
      <c r="L48" s="60">
        <v>2188.2978434069178</v>
      </c>
      <c r="M48" s="60">
        <v>2170.6440895417372</v>
      </c>
      <c r="N48" s="60">
        <v>2106.5807858626922</v>
      </c>
      <c r="O48" s="60">
        <v>2334.7346628962096</v>
      </c>
      <c r="P48" s="60">
        <v>2040.4228273023725</v>
      </c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</row>
    <row r="49" spans="1:36" x14ac:dyDescent="0.15">
      <c r="A49">
        <f t="shared" si="0"/>
        <v>48</v>
      </c>
      <c r="B49" s="60">
        <v>2630.0234444911157</v>
      </c>
      <c r="C49" s="60">
        <v>2962.9344256605773</v>
      </c>
      <c r="D49" s="60">
        <v>2869.0384854041981</v>
      </c>
      <c r="E49" s="60">
        <v>2841.4700951140071</v>
      </c>
      <c r="F49" s="60">
        <v>2545.8594215181661</v>
      </c>
      <c r="G49" s="60">
        <v>2471.8363498079161</v>
      </c>
      <c r="H49" s="60">
        <v>2449.5698407043883</v>
      </c>
      <c r="I49" s="60">
        <v>2769.7380518270088</v>
      </c>
      <c r="J49" s="60">
        <v>2743.0965238385497</v>
      </c>
      <c r="K49" s="60">
        <v>2656.1247759215912</v>
      </c>
      <c r="L49" s="60">
        <v>2393.1137674318529</v>
      </c>
      <c r="M49" s="60">
        <v>2371.601526059012</v>
      </c>
      <c r="N49" s="60">
        <v>2303.0514489674174</v>
      </c>
      <c r="O49" s="60">
        <v>2564.1155902789951</v>
      </c>
      <c r="P49" s="60">
        <v>2230.1299510396429</v>
      </c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</row>
    <row r="50" spans="1:36" x14ac:dyDescent="0.15">
      <c r="A50">
        <f t="shared" si="0"/>
        <v>49</v>
      </c>
      <c r="B50" s="60">
        <v>2877.1786965124143</v>
      </c>
      <c r="C50" s="60">
        <v>3250.0124526827231</v>
      </c>
      <c r="D50" s="60">
        <v>3150.0493074270653</v>
      </c>
      <c r="E50" s="60">
        <v>3116.9312516631517</v>
      </c>
      <c r="F50" s="60">
        <v>2784.5436521390438</v>
      </c>
      <c r="G50" s="60">
        <v>2705.3423380241989</v>
      </c>
      <c r="H50" s="60">
        <v>2678.5570992491394</v>
      </c>
      <c r="I50" s="60">
        <v>3041.1425884122891</v>
      </c>
      <c r="J50" s="60">
        <v>3009.1375385692409</v>
      </c>
      <c r="K50" s="60">
        <v>2916.5305427118983</v>
      </c>
      <c r="L50" s="60">
        <v>2618.6063445248492</v>
      </c>
      <c r="M50" s="60">
        <v>2592.7279376024089</v>
      </c>
      <c r="N50" s="60">
        <v>2519.371801717466</v>
      </c>
      <c r="O50" s="60">
        <v>2815.6034612727103</v>
      </c>
      <c r="P50" s="60">
        <v>2439.0155549620222</v>
      </c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</row>
    <row r="51" spans="1:36" x14ac:dyDescent="0.15">
      <c r="A51">
        <f t="shared" si="0"/>
        <v>50</v>
      </c>
      <c r="B51" s="60">
        <v>3149.7874984333102</v>
      </c>
      <c r="C51" s="60">
        <v>3565.3351719541965</v>
      </c>
      <c r="D51" s="60">
        <v>3458.9021013755073</v>
      </c>
      <c r="E51" s="60">
        <v>3419.5236203648656</v>
      </c>
      <c r="F51" s="60">
        <v>3047.8287975017433</v>
      </c>
      <c r="G51" s="60">
        <v>2963.0645792416303</v>
      </c>
      <c r="H51" s="60">
        <v>2931.1674826150725</v>
      </c>
      <c r="I51" s="60">
        <v>3339.4605153413563</v>
      </c>
      <c r="J51" s="60">
        <v>3301.4049737577038</v>
      </c>
      <c r="K51" s="60">
        <v>3202.7844533455009</v>
      </c>
      <c r="L51" s="60">
        <v>2867.5012011104468</v>
      </c>
      <c r="M51" s="60">
        <v>2836.6834541324893</v>
      </c>
      <c r="N51" s="60">
        <v>2758.1612926982893</v>
      </c>
      <c r="O51" s="60">
        <v>3092.0741533188925</v>
      </c>
      <c r="P51" s="60">
        <v>2669.6127276823113</v>
      </c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x14ac:dyDescent="0.15">
      <c r="A52">
        <f t="shared" si="0"/>
        <v>51</v>
      </c>
      <c r="B52" s="60">
        <v>3450.9808247171959</v>
      </c>
      <c r="C52" s="60">
        <v>3912.2707293294998</v>
      </c>
      <c r="D52" s="60">
        <v>3800.0873577020043</v>
      </c>
      <c r="E52" s="60">
        <v>3752.4893068944821</v>
      </c>
      <c r="F52" s="60">
        <v>3338.7456284231876</v>
      </c>
      <c r="G52" s="60">
        <v>3249.094991475788</v>
      </c>
      <c r="H52" s="60">
        <v>3210.3164300266094</v>
      </c>
      <c r="I52" s="60">
        <v>3669.0452253732251</v>
      </c>
      <c r="J52" s="60">
        <v>3623.038086697522</v>
      </c>
      <c r="K52" s="60">
        <v>3519.0814778807076</v>
      </c>
      <c r="L52" s="60">
        <v>3143.7615379372937</v>
      </c>
      <c r="M52" s="60">
        <v>3106.2894703481761</v>
      </c>
      <c r="N52" s="60">
        <v>3023.2345757210619</v>
      </c>
      <c r="O52" s="60">
        <v>3397.5930501326225</v>
      </c>
      <c r="P52" s="60">
        <v>2925.6149153955962</v>
      </c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</row>
    <row r="53" spans="1:36" x14ac:dyDescent="0.15">
      <c r="A53">
        <f t="shared" si="0"/>
        <v>52</v>
      </c>
      <c r="B53" s="60">
        <v>3784.8606849176599</v>
      </c>
      <c r="C53" s="60">
        <v>4295.2836558655436</v>
      </c>
      <c r="D53" s="60">
        <v>4177.1056720308061</v>
      </c>
      <c r="E53" s="60">
        <v>4120.1258340491786</v>
      </c>
      <c r="F53" s="60">
        <v>3661.2651127162412</v>
      </c>
      <c r="G53" s="60">
        <v>3566.4904429489579</v>
      </c>
      <c r="H53" s="60">
        <v>3519.8240655217164</v>
      </c>
      <c r="I53" s="60">
        <v>4033.2832664015109</v>
      </c>
      <c r="J53" s="60">
        <v>3978.198124041925</v>
      </c>
      <c r="K53" s="60">
        <v>3868.6771048065552</v>
      </c>
      <c r="L53" s="60">
        <v>3450.34423692682</v>
      </c>
      <c r="M53" s="60">
        <v>3405.2433561307525</v>
      </c>
      <c r="N53" s="60">
        <v>3317.4338397170072</v>
      </c>
      <c r="O53" s="60">
        <v>3735.3089991166134</v>
      </c>
      <c r="P53" s="60">
        <v>3209.770994173582</v>
      </c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</row>
    <row r="54" spans="1:36" x14ac:dyDescent="0.15">
      <c r="A54">
        <f t="shared" si="0"/>
        <v>53</v>
      </c>
      <c r="B54" s="60">
        <v>4155.5475785694798</v>
      </c>
      <c r="C54" s="60">
        <v>4718.705574367691</v>
      </c>
      <c r="D54" s="60">
        <v>4594.1954881560869</v>
      </c>
      <c r="E54" s="60">
        <v>4526.6113641084376</v>
      </c>
      <c r="F54" s="60">
        <v>4019.3814290226692</v>
      </c>
      <c r="G54" s="60">
        <v>3919.1584825668451</v>
      </c>
      <c r="H54" s="60">
        <v>3863.5386592989098</v>
      </c>
      <c r="I54" s="60">
        <v>4436.2861066571822</v>
      </c>
      <c r="J54" s="60">
        <v>4370.937448330892</v>
      </c>
      <c r="K54" s="60">
        <v>4255.5357389105093</v>
      </c>
      <c r="L54" s="60">
        <v>3791.0362206071295</v>
      </c>
      <c r="M54" s="60">
        <v>3737.2738954001347</v>
      </c>
      <c r="N54" s="60">
        <v>3644.4066960976561</v>
      </c>
      <c r="O54" s="60">
        <v>4109.0659975545086</v>
      </c>
      <c r="P54" s="60">
        <v>3525.6147325490224</v>
      </c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</row>
    <row r="55" spans="1:36" x14ac:dyDescent="0.15">
      <c r="A55">
        <f t="shared" si="0"/>
        <v>54</v>
      </c>
      <c r="B55" s="60">
        <v>4567.8075134316923</v>
      </c>
      <c r="C55" s="60">
        <v>5187.530258279282</v>
      </c>
      <c r="D55" s="60">
        <v>5056.3440259010586</v>
      </c>
      <c r="E55" s="60">
        <v>4976.7674504779152</v>
      </c>
      <c r="F55" s="60">
        <v>4417.7177272643085</v>
      </c>
      <c r="G55" s="60">
        <v>4311.7065294700678</v>
      </c>
      <c r="H55" s="60">
        <v>4245.9180400666974</v>
      </c>
      <c r="I55" s="60">
        <v>4882.894896997369</v>
      </c>
      <c r="J55" s="60">
        <v>4805.9361791007468</v>
      </c>
      <c r="K55" s="60">
        <v>4684.3295188560596</v>
      </c>
      <c r="L55" s="60">
        <v>4170.3052937562752</v>
      </c>
      <c r="M55" s="60">
        <v>4106.7035589154439</v>
      </c>
      <c r="N55" s="60">
        <v>4008.4595720999478</v>
      </c>
      <c r="O55" s="60">
        <v>4523.3973075685235</v>
      </c>
      <c r="P55" s="60">
        <v>3877.320497600233</v>
      </c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</row>
    <row r="56" spans="1:36" x14ac:dyDescent="0.15">
      <c r="A56">
        <f t="shared" si="0"/>
        <v>55</v>
      </c>
      <c r="B56" s="60">
        <v>5028.6281040505946</v>
      </c>
      <c r="C56" s="60">
        <v>5709.226245007324</v>
      </c>
      <c r="D56" s="60">
        <v>5570.980160822276</v>
      </c>
      <c r="E56" s="60">
        <v>5477.8041829169479</v>
      </c>
      <c r="F56" s="60">
        <v>4863.0522880864046</v>
      </c>
      <c r="G56" s="60">
        <v>4750.8678642903842</v>
      </c>
      <c r="H56" s="60">
        <v>4673.4982411147439</v>
      </c>
      <c r="I56" s="60">
        <v>5380.3206971220116</v>
      </c>
      <c r="J56" s="60">
        <v>5290.1919286358861</v>
      </c>
      <c r="K56" s="60">
        <v>5162.0166418025219</v>
      </c>
      <c r="L56" s="60">
        <v>4594.6810632277202</v>
      </c>
      <c r="M56" s="60">
        <v>4519.869949510613</v>
      </c>
      <c r="N56" s="60">
        <v>4415.8864377616865</v>
      </c>
      <c r="O56" s="60">
        <v>4985.053831022592</v>
      </c>
      <c r="P56" s="60">
        <v>4270.989349382713</v>
      </c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</row>
    <row r="57" spans="1:36" x14ac:dyDescent="0.15">
      <c r="A57">
        <f t="shared" si="0"/>
        <v>56</v>
      </c>
      <c r="B57" s="60">
        <v>5544.4540252243087</v>
      </c>
      <c r="C57" s="60">
        <v>6290.4692266493657</v>
      </c>
      <c r="D57" s="60">
        <v>6144.7793050645769</v>
      </c>
      <c r="E57" s="60">
        <v>6036.1845401446963</v>
      </c>
      <c r="F57" s="60">
        <v>5361.6488064340692</v>
      </c>
      <c r="G57" s="60">
        <v>5242.8904626662606</v>
      </c>
      <c r="H57" s="60">
        <v>5152.3323427128807</v>
      </c>
      <c r="I57" s="60">
        <v>5935.0578358351968</v>
      </c>
      <c r="J57" s="60">
        <v>5829.9918807085223</v>
      </c>
      <c r="K57" s="60">
        <v>5694.8801764017289</v>
      </c>
      <c r="L57" s="60">
        <v>5070.2329937388467</v>
      </c>
      <c r="M57" s="60">
        <v>4982.652711870327</v>
      </c>
      <c r="N57" s="60">
        <v>4872.549457055251</v>
      </c>
      <c r="O57" s="60">
        <v>5500.1441096781728</v>
      </c>
      <c r="P57" s="60">
        <v>4712.3130278477583</v>
      </c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</row>
    <row r="58" spans="1:36" x14ac:dyDescent="0.15">
      <c r="A58">
        <f t="shared" si="0"/>
        <v>57</v>
      </c>
      <c r="B58" s="60">
        <v>6122.4084792254907</v>
      </c>
      <c r="C58" s="60">
        <v>6938.5753869820601</v>
      </c>
      <c r="D58" s="60">
        <v>6785.068596281204</v>
      </c>
      <c r="E58" s="60">
        <v>6659.0049212362046</v>
      </c>
      <c r="F58" s="60">
        <v>5920.4397019423895</v>
      </c>
      <c r="G58" s="60">
        <v>5794.6971749049799</v>
      </c>
      <c r="H58" s="60">
        <v>5689.1297918891287</v>
      </c>
      <c r="I58" s="60">
        <v>6554.2454742069876</v>
      </c>
      <c r="J58" s="60">
        <v>6432.2495086053987</v>
      </c>
      <c r="K58" s="60">
        <v>6289.8387333022711</v>
      </c>
      <c r="L58" s="60">
        <v>5603.6945647026705</v>
      </c>
      <c r="M58" s="60">
        <v>5501.576944305074</v>
      </c>
      <c r="N58" s="60">
        <v>5384.9611676151417</v>
      </c>
      <c r="O58" s="60">
        <v>6075.4037439868189</v>
      </c>
      <c r="P58" s="60">
        <v>5207.621714728406</v>
      </c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x14ac:dyDescent="0.15">
      <c r="A59">
        <f t="shared" si="0"/>
        <v>58</v>
      </c>
      <c r="B59" s="60">
        <v>6772.4033310246305</v>
      </c>
      <c r="C59" s="60">
        <v>7664.038280998725</v>
      </c>
      <c r="D59" s="60">
        <v>7502.2847935843738</v>
      </c>
      <c r="E59" s="60">
        <v>7356.4294063434436</v>
      </c>
      <c r="F59" s="60">
        <v>6549.0652248401702</v>
      </c>
      <c r="G59" s="60">
        <v>6415.8637178231775</v>
      </c>
      <c r="H59" s="60">
        <v>6293.2141496356917</v>
      </c>
      <c r="I59" s="60">
        <v>7248.0417067774242</v>
      </c>
      <c r="J59" s="60">
        <v>7106.8560367098989</v>
      </c>
      <c r="K59" s="60">
        <v>6956.7247998835719</v>
      </c>
      <c r="L59" s="60">
        <v>6204.3744584601236</v>
      </c>
      <c r="M59" s="60">
        <v>6085.7049490641411</v>
      </c>
      <c r="N59" s="60">
        <v>5962.1193725101493</v>
      </c>
      <c r="O59" s="60">
        <v>6720.3960581574802</v>
      </c>
      <c r="P59" s="60">
        <v>5765.6571119555274</v>
      </c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</row>
    <row r="60" spans="1:36" x14ac:dyDescent="0.15">
      <c r="A60">
        <f t="shared" si="0"/>
        <v>59</v>
      </c>
      <c r="B60" s="60">
        <v>7503.3345810579021</v>
      </c>
      <c r="C60" s="60">
        <v>8476.0379944296601</v>
      </c>
      <c r="D60" s="60">
        <v>8305.6018459567404</v>
      </c>
      <c r="E60" s="60">
        <v>8137.3796547484644</v>
      </c>
      <c r="F60" s="60">
        <v>7256.1987445900049</v>
      </c>
      <c r="G60" s="60">
        <v>7115.0373135335485</v>
      </c>
      <c r="H60" s="60">
        <v>6972.9970569737161</v>
      </c>
      <c r="I60" s="60">
        <v>8025.399451680235</v>
      </c>
      <c r="J60" s="60">
        <v>7862.5169165359703</v>
      </c>
      <c r="K60" s="60">
        <v>7704.2306898088727</v>
      </c>
      <c r="L60" s="60">
        <v>6880.6974967844144</v>
      </c>
      <c r="M60" s="60">
        <v>6743.2307784225422</v>
      </c>
      <c r="N60" s="60">
        <v>6612.188094816107</v>
      </c>
      <c r="O60" s="60">
        <v>7443.5959883599371</v>
      </c>
      <c r="P60" s="60">
        <v>6394.3669350346681</v>
      </c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</row>
    <row r="61" spans="1:36" x14ac:dyDescent="0.15">
      <c r="A61">
        <f t="shared" si="0"/>
        <v>60</v>
      </c>
      <c r="B61" s="60">
        <v>8323.9429455768495</v>
      </c>
      <c r="C61" s="60">
        <v>9383.3781276601676</v>
      </c>
      <c r="D61" s="60">
        <v>9203.8763354915009</v>
      </c>
      <c r="E61" s="60">
        <v>9010.4447082352381</v>
      </c>
      <c r="F61" s="60">
        <v>8050.3854620695483</v>
      </c>
      <c r="G61" s="60">
        <v>7900.7815411993315</v>
      </c>
      <c r="H61" s="60">
        <v>7736.7913206751673</v>
      </c>
      <c r="I61" s="60">
        <v>8894.9881803582575</v>
      </c>
      <c r="J61" s="60">
        <v>8707.6390013551463</v>
      </c>
      <c r="K61" s="60">
        <v>8540.8020705297477</v>
      </c>
      <c r="L61" s="60">
        <v>7641.0271794988184</v>
      </c>
      <c r="M61" s="60">
        <v>7482.2720746217428</v>
      </c>
      <c r="N61" s="60">
        <v>7343.2940531540917</v>
      </c>
      <c r="O61" s="60">
        <v>8253.2603865300207</v>
      </c>
      <c r="P61" s="60">
        <v>7101.6798469348996</v>
      </c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</row>
    <row r="62" spans="1:36" x14ac:dyDescent="0.15">
      <c r="A62">
        <f t="shared" si="0"/>
        <v>61</v>
      </c>
      <c r="B62" s="60">
        <v>9239.8400552758558</v>
      </c>
      <c r="C62" s="60">
        <v>10390.975360734727</v>
      </c>
      <c r="D62" s="60">
        <v>10198.277605523492</v>
      </c>
      <c r="E62" s="60">
        <v>9980.5205841480947</v>
      </c>
      <c r="F62" s="60">
        <v>8937.1756379101553</v>
      </c>
      <c r="G62" s="60">
        <v>8775.7028269983621</v>
      </c>
      <c r="H62" s="60">
        <v>8590.0662591070886</v>
      </c>
      <c r="I62" s="60">
        <v>9858.1001748082472</v>
      </c>
      <c r="J62" s="60">
        <v>9647.0913350155297</v>
      </c>
      <c r="K62" s="60">
        <v>9467.8587380946028</v>
      </c>
      <c r="L62" s="60">
        <v>8488.0100021509807</v>
      </c>
      <c r="M62" s="60">
        <v>8308.2240900669276</v>
      </c>
      <c r="N62" s="60">
        <v>8158.1188801354774</v>
      </c>
      <c r="O62" s="60">
        <v>9150.9019066441906</v>
      </c>
      <c r="P62" s="60">
        <v>7890.2974992631307</v>
      </c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</row>
    <row r="63" spans="1:36" x14ac:dyDescent="0.15">
      <c r="A63">
        <f t="shared" si="0"/>
        <v>62</v>
      </c>
      <c r="B63" s="60">
        <v>10260.456540960593</v>
      </c>
      <c r="C63" s="60">
        <v>11508.231099752878</v>
      </c>
      <c r="D63" s="60">
        <v>11301.460105954937</v>
      </c>
      <c r="E63" s="60">
        <v>11056.82790263704</v>
      </c>
      <c r="F63" s="60">
        <v>9925.8277157817884</v>
      </c>
      <c r="G63" s="60">
        <v>9751.5716852838341</v>
      </c>
      <c r="H63" s="60">
        <v>9541.8712303702541</v>
      </c>
      <c r="I63" s="60">
        <v>10927.110798218093</v>
      </c>
      <c r="J63" s="60">
        <v>10689.93691612025</v>
      </c>
      <c r="K63" s="60">
        <v>10497.444777327806</v>
      </c>
      <c r="L63" s="60">
        <v>9433.1430779500588</v>
      </c>
      <c r="M63" s="60">
        <v>9229.9571819266912</v>
      </c>
      <c r="N63" s="60">
        <v>9067.8364501967044</v>
      </c>
      <c r="O63" s="60">
        <v>10148.286633088414</v>
      </c>
      <c r="P63" s="60">
        <v>8771.1235332822089</v>
      </c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</row>
    <row r="64" spans="1:36" x14ac:dyDescent="0.15">
      <c r="A64">
        <f t="shared" si="0"/>
        <v>63</v>
      </c>
      <c r="B64" s="60">
        <v>11400.112993668732</v>
      </c>
      <c r="C64" s="60">
        <v>12750.065314933228</v>
      </c>
      <c r="D64" s="60">
        <v>12528.244541315076</v>
      </c>
      <c r="E64" s="60">
        <v>12253.92265012908</v>
      </c>
      <c r="F64" s="60">
        <v>11030.357143357816</v>
      </c>
      <c r="G64" s="60">
        <v>10842.298554719062</v>
      </c>
      <c r="H64" s="60">
        <v>10605.858084005657</v>
      </c>
      <c r="I64" s="60">
        <v>12116.532289741537</v>
      </c>
      <c r="J64" s="60">
        <v>11850.423928629445</v>
      </c>
      <c r="K64" s="60">
        <v>11643.704526250844</v>
      </c>
      <c r="L64" s="60">
        <v>10490.02968953973</v>
      </c>
      <c r="M64" s="60">
        <v>10260.817158499662</v>
      </c>
      <c r="N64" s="60">
        <v>10085.685091900255</v>
      </c>
      <c r="O64" s="60">
        <v>11259.248812040041</v>
      </c>
      <c r="P64" s="60">
        <v>9757.0899631048851</v>
      </c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</row>
    <row r="65" spans="1:36" x14ac:dyDescent="0.15">
      <c r="A65">
        <f t="shared" si="0"/>
        <v>64</v>
      </c>
      <c r="B65" s="60">
        <v>12671.047623321138</v>
      </c>
      <c r="C65" s="60">
        <v>14128.568226096906</v>
      </c>
      <c r="D65" s="60">
        <v>13890.748622292584</v>
      </c>
      <c r="E65" s="60">
        <v>13583.714755301189</v>
      </c>
      <c r="F65" s="60">
        <v>12262.821999071732</v>
      </c>
      <c r="G65" s="60">
        <v>12059.933887645153</v>
      </c>
      <c r="H65" s="60">
        <v>11793.861017629468</v>
      </c>
      <c r="I65" s="60">
        <v>13438.323059082402</v>
      </c>
      <c r="J65" s="60">
        <v>13140.300263986643</v>
      </c>
      <c r="K65" s="60">
        <v>12918.395577076892</v>
      </c>
      <c r="L65" s="60">
        <v>11670.525855018688</v>
      </c>
      <c r="M65" s="60">
        <v>11412.442266925005</v>
      </c>
      <c r="N65" s="60">
        <v>11223.28186590525</v>
      </c>
      <c r="O65" s="60">
        <v>12495.368288317772</v>
      </c>
      <c r="P65" s="60">
        <v>10859.606899131521</v>
      </c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</row>
    <row r="66" spans="1:36" x14ac:dyDescent="0.15">
      <c r="A66">
        <f t="shared" si="0"/>
        <v>65</v>
      </c>
      <c r="B66" s="60">
        <v>14088.00174198652</v>
      </c>
      <c r="C66" s="60">
        <v>15658.5720836283</v>
      </c>
      <c r="D66" s="60">
        <v>15403.817607282526</v>
      </c>
      <c r="E66" s="60">
        <v>15060.798493542759</v>
      </c>
      <c r="F66" s="60">
        <v>13637.745392309522</v>
      </c>
      <c r="G66" s="60">
        <v>13418.980930938764</v>
      </c>
      <c r="H66" s="60">
        <v>13120.132799300367</v>
      </c>
      <c r="I66" s="60">
        <v>14907.119912534745</v>
      </c>
      <c r="J66" s="60">
        <v>14573.949862342253</v>
      </c>
      <c r="K66" s="60">
        <v>14335.895847850374</v>
      </c>
      <c r="L66" s="60">
        <v>12988.901117317619</v>
      </c>
      <c r="M66" s="60">
        <v>12698.849869796455</v>
      </c>
      <c r="N66" s="60">
        <v>12494.609669188014</v>
      </c>
      <c r="O66" s="60">
        <v>13870.796874392943</v>
      </c>
      <c r="P66" s="60">
        <v>12092.409555316133</v>
      </c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D8" sqref="D8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261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23471.038422015288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23471.038422015288</v>
      </c>
      <c r="K4" s="11">
        <f>J4*C10</f>
        <v>9388.415368806116</v>
      </c>
      <c r="L4" s="24">
        <f>$C$14</f>
        <v>3470.0990040821407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23471.038422015288</v>
      </c>
      <c r="AE4" s="5">
        <f>-$W4*K4</f>
        <v>-9388.415368806116</v>
      </c>
      <c r="AF4" s="5">
        <f>-$W4*L4</f>
        <v>-3470.0990040821407</v>
      </c>
      <c r="AG4" s="5"/>
      <c r="AH4" s="5">
        <f>SUM(AD4:AG4)</f>
        <v>10612.524049127031</v>
      </c>
      <c r="AI4" s="42">
        <f>Y4-AA4</f>
        <v>0</v>
      </c>
      <c r="AJ4" s="42"/>
      <c r="AK4" s="42">
        <f>SUM(AH4:AJ4)</f>
        <v>10612.524049127031</v>
      </c>
      <c r="AM4" s="36">
        <f>AK31</f>
        <v>23835.390424582096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23471.038422015288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(Interventions)'!$B$264:$AV$384, 4)</f>
        <v>15.706033442648152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1.5706033442648152E-2</v>
      </c>
      <c r="V5" s="39">
        <f>MIN(S5*T5,T5-U5)</f>
        <v>2.3220462500000002E-3</v>
      </c>
      <c r="W5" s="32">
        <f>T5-SUM(U5:V5)</f>
        <v>0.98197192030735181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5.9137196759477613</v>
      </c>
      <c r="AC5" s="32"/>
      <c r="AD5" s="5">
        <f t="shared" ref="AD5:AD24" si="6">$W5*J5</f>
        <v>23047.900670873991</v>
      </c>
      <c r="AE5" s="5">
        <f t="shared" ref="AE5:AF20" si="7">-$W5*K5</f>
        <v>0</v>
      </c>
      <c r="AF5" s="5">
        <f t="shared" si="7"/>
        <v>0</v>
      </c>
      <c r="AG5" s="5">
        <f>-U5*M5</f>
        <v>-9458.6288141325531</v>
      </c>
      <c r="AH5" s="5">
        <f t="shared" ref="AH5:AH13" si="8">SUM(AD5:AG5)</f>
        <v>13589.271856741438</v>
      </c>
      <c r="AI5" s="42">
        <f>-M5*$W4*(N5-N4)/1000</f>
        <v>0</v>
      </c>
      <c r="AJ5" s="42">
        <f>$D$6*SUM(Y5:Z5,AD5:AE5)</f>
        <v>2261.5898424617385</v>
      </c>
      <c r="AK5" s="42">
        <f t="shared" ref="AK5:AK14" si="9">SUM(AH5:AJ5)</f>
        <v>15850.861699203177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23471.038422015288</v>
      </c>
      <c r="K6" s="11">
        <f t="shared" ref="K6:K24" si="11">J6*$C$11</f>
        <v>234.71038422015289</v>
      </c>
      <c r="L6" s="24">
        <f>$C$15</f>
        <v>2765.9678514216816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(Interventions)'!$B$264:$AV$384, 4)</f>
        <v>17.197465289538673</v>
      </c>
      <c r="S6" s="46">
        <f>VLOOKUP(I6, '[1]Lapse Rates'!$A$4:$F$24, 5)</f>
        <v>2.1348066000000001E-3</v>
      </c>
      <c r="T6" s="56">
        <f t="shared" ref="T6:T24" si="13">W5</f>
        <v>0.98197192030735181</v>
      </c>
      <c r="U6" s="33">
        <f>T6*R6/1000</f>
        <v>1.6887428014787317E-2</v>
      </c>
      <c r="V6" s="39">
        <f t="shared" ref="V6:V24" si="14">MIN(S6*T6,T6-U6)</f>
        <v>2.0963201364868089E-3</v>
      </c>
      <c r="W6" s="32">
        <f>T6-SUM(U6:V6)</f>
        <v>0.96298817215607768</v>
      </c>
      <c r="X6" s="32"/>
      <c r="Y6" s="5">
        <f t="shared" ref="Y6:Z21" si="15">AA5</f>
        <v>0</v>
      </c>
      <c r="Z6" s="5">
        <f t="shared" si="15"/>
        <v>5.9137196759477613</v>
      </c>
      <c r="AA6" s="5">
        <f>O6*W6</f>
        <v>0</v>
      </c>
      <c r="AB6" s="5">
        <f t="shared" si="5"/>
        <v>5.7993940392938246</v>
      </c>
      <c r="AC6" s="32"/>
      <c r="AD6" s="5">
        <f t="shared" si="6"/>
        <v>22602.332388621573</v>
      </c>
      <c r="AE6" s="5">
        <f t="shared" si="7"/>
        <v>-226.02332388621574</v>
      </c>
      <c r="AF6" s="5">
        <f t="shared" si="7"/>
        <v>-2663.5943254830386</v>
      </c>
      <c r="AG6" s="5">
        <f t="shared" ref="AG6:AG24" si="16">-U6*M6</f>
        <v>-10170.09888591735</v>
      </c>
      <c r="AH6" s="5">
        <f t="shared" si="8"/>
        <v>9542.6158533349681</v>
      </c>
      <c r="AI6" s="42">
        <f>-M6*($W5*N6-$W4*N5)/1000</f>
        <v>0</v>
      </c>
      <c r="AJ6" s="42">
        <f t="shared" ref="AJ6:AJ24" si="17">$D$6*SUM(Y6:Z6,AD6:AE6)</f>
        <v>2195.6960551507491</v>
      </c>
      <c r="AK6" s="42">
        <f>SUM(AH6:AJ6)</f>
        <v>11738.311908485717</v>
      </c>
      <c r="AL6" s="48" t="s">
        <v>43</v>
      </c>
      <c r="AM6" s="54">
        <f>AK31/AD31</f>
        <v>0.10000001688635013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(1+6.7%)/(1+2.95%)-1+2%</f>
        <v>5.6425449247207146E-2</v>
      </c>
      <c r="E7" s="7"/>
      <c r="F7" s="7"/>
      <c r="G7" s="7"/>
      <c r="H7" s="1"/>
      <c r="I7" s="2">
        <f t="shared" si="10"/>
        <v>3</v>
      </c>
      <c r="J7" s="11">
        <f t="shared" si="2"/>
        <v>23471.038422015288</v>
      </c>
      <c r="K7" s="11">
        <f t="shared" si="11"/>
        <v>234.71038422015289</v>
      </c>
      <c r="L7" s="24">
        <f t="shared" ref="L7:L24" si="18">$C$15</f>
        <v>2765.9678514216816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(Interventions)'!$B$264:$AV$384, 4)</f>
        <v>18.782739864663661</v>
      </c>
      <c r="S7" s="46">
        <f>VLOOKUP(I7, '[1]Lapse Rates'!$A$4:$F$24, 5)</f>
        <v>2.1304430000000001E-3</v>
      </c>
      <c r="T7" s="56">
        <f t="shared" si="13"/>
        <v>0.96298817215607768</v>
      </c>
      <c r="U7" s="33">
        <f t="shared" ref="U7:U24" si="20">T7*R7/1000</f>
        <v>1.8087556330355553E-2</v>
      </c>
      <c r="V7" s="39">
        <f t="shared" si="14"/>
        <v>2.0515914104527106E-3</v>
      </c>
      <c r="W7" s="32">
        <f t="shared" ref="W7:W24" si="21">T7-SUM(U7:V7)</f>
        <v>0.94284902441526941</v>
      </c>
      <c r="X7" s="32"/>
      <c r="Y7" s="5">
        <f t="shared" si="15"/>
        <v>0</v>
      </c>
      <c r="Z7" s="5">
        <f t="shared" si="15"/>
        <v>5.7993940392938246</v>
      </c>
      <c r="AA7" s="5">
        <f t="shared" si="1"/>
        <v>0</v>
      </c>
      <c r="AB7" s="5">
        <f t="shared" si="5"/>
        <v>5.6781102512458324</v>
      </c>
      <c r="AC7" s="32"/>
      <c r="AD7" s="5">
        <f t="shared" si="6"/>
        <v>22129.645678210418</v>
      </c>
      <c r="AE7" s="5">
        <f t="shared" si="7"/>
        <v>-221.2964567821042</v>
      </c>
      <c r="AF7" s="5">
        <f>-$W7*L7</f>
        <v>-2607.8900902769315</v>
      </c>
      <c r="AG7" s="5">
        <f t="shared" si="16"/>
        <v>-10892.850961273694</v>
      </c>
      <c r="AH7" s="5">
        <f t="shared" si="8"/>
        <v>8407.6081698776889</v>
      </c>
      <c r="AI7" s="42">
        <f>-M7*($W6*N7-$W5*N6)/1000</f>
        <v>0</v>
      </c>
      <c r="AJ7" s="42">
        <f t="shared" si="17"/>
        <v>2149.7779791773728</v>
      </c>
      <c r="AK7" s="42">
        <f t="shared" si="9"/>
        <v>10557.386149055063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23471.038422015288</v>
      </c>
      <c r="K8" s="11">
        <f t="shared" si="11"/>
        <v>234.71038422015289</v>
      </c>
      <c r="L8" s="24">
        <f t="shared" si="18"/>
        <v>2765.9678514216816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(Interventions)'!$B$264:$AV$384, 4)</f>
        <v>20.460899828290078</v>
      </c>
      <c r="S8" s="46">
        <f>VLOOKUP(I8, '[1]Lapse Rates'!$A$4:$F$24, 5)</f>
        <v>1.8971547999999999E-3</v>
      </c>
      <c r="T8" s="56">
        <f t="shared" si="13"/>
        <v>0.94284902441526941</v>
      </c>
      <c r="U8" s="33">
        <f t="shared" si="20"/>
        <v>1.9291539441761853E-2</v>
      </c>
      <c r="V8" s="39">
        <f t="shared" si="14"/>
        <v>1.7887305523447456E-3</v>
      </c>
      <c r="W8" s="32">
        <f t="shared" si="21"/>
        <v>0.92176875442116279</v>
      </c>
      <c r="X8" s="32"/>
      <c r="Y8" s="5">
        <f>AA7</f>
        <v>0</v>
      </c>
      <c r="Z8" s="5">
        <f t="shared" si="15"/>
        <v>5.6781102512458324</v>
      </c>
      <c r="AA8" s="5">
        <f t="shared" si="1"/>
        <v>0</v>
      </c>
      <c r="AB8" s="5">
        <f t="shared" si="5"/>
        <v>5.5511587520630243</v>
      </c>
      <c r="AC8" s="32"/>
      <c r="AD8" s="5">
        <f>$W8*J8</f>
        <v>21634.869851232288</v>
      </c>
      <c r="AE8" s="5">
        <f t="shared" si="7"/>
        <v>-216.34869851232287</v>
      </c>
      <c r="AF8" s="5">
        <f t="shared" si="7"/>
        <v>-2549.5827411739433</v>
      </c>
      <c r="AG8" s="5">
        <f t="shared" si="16"/>
        <v>-11617.924506472798</v>
      </c>
      <c r="AH8" s="5">
        <f t="shared" si="8"/>
        <v>7251.0139050732214</v>
      </c>
      <c r="AI8" s="42">
        <f t="shared" ref="AI8:AI24" si="22">-M8*($W7*N8-$W6*N7)/1000</f>
        <v>0</v>
      </c>
      <c r="AJ8" s="42">
        <f>$D$6*SUM(Y8:Z8,AD8:AE8)</f>
        <v>2101.7139476974758</v>
      </c>
      <c r="AK8" s="42">
        <f t="shared" si="9"/>
        <v>9352.7278527706967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23471.038422015288</v>
      </c>
      <c r="K9" s="11">
        <f t="shared" si="11"/>
        <v>234.71038422015289</v>
      </c>
      <c r="L9" s="24">
        <f t="shared" si="18"/>
        <v>2765.9678514216816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(Interventions)'!$B$264:$AV$384, 4)</f>
        <v>22.344270457912948</v>
      </c>
      <c r="S9" s="46">
        <f>VLOOKUP(I9, '[1]Lapse Rates'!$A$4:$F$24, 5)</f>
        <v>1.8563969E-3</v>
      </c>
      <c r="T9" s="56">
        <f>W8</f>
        <v>0.92176875442116279</v>
      </c>
      <c r="U9" s="33">
        <f t="shared" si="20"/>
        <v>2.0596250348440003E-2</v>
      </c>
      <c r="V9" s="39">
        <f t="shared" si="14"/>
        <v>1.7111686582243078E-3</v>
      </c>
      <c r="W9" s="32">
        <f t="shared" si="21"/>
        <v>0.89946133541449846</v>
      </c>
      <c r="X9" s="32"/>
      <c r="Y9" s="5">
        <f t="shared" si="15"/>
        <v>0</v>
      </c>
      <c r="Z9" s="5">
        <f t="shared" si="15"/>
        <v>5.5511587520630243</v>
      </c>
      <c r="AA9" s="5">
        <f t="shared" si="1"/>
        <v>0</v>
      </c>
      <c r="AB9" s="5">
        <f t="shared" si="5"/>
        <v>5.41681700565338</v>
      </c>
      <c r="AC9" s="32"/>
      <c r="AD9" s="5">
        <f t="shared" si="6"/>
        <v>21111.291562630875</v>
      </c>
      <c r="AE9" s="5">
        <f t="shared" si="7"/>
        <v>-211.11291562630873</v>
      </c>
      <c r="AF9" s="5">
        <f t="shared" si="7"/>
        <v>-2487.8811373533167</v>
      </c>
      <c r="AG9" s="5">
        <f t="shared" si="16"/>
        <v>-12403.659251090674</v>
      </c>
      <c r="AH9" s="5">
        <f t="shared" si="8"/>
        <v>6008.6382585605752</v>
      </c>
      <c r="AI9" s="42">
        <f t="shared" si="22"/>
        <v>0</v>
      </c>
      <c r="AJ9" s="42">
        <f t="shared" si="17"/>
        <v>2050.8520939447253</v>
      </c>
      <c r="AK9" s="42">
        <f t="shared" si="9"/>
        <v>8059.4903525053005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23471.038422015288</v>
      </c>
      <c r="K10" s="11">
        <f t="shared" si="11"/>
        <v>234.71038422015289</v>
      </c>
      <c r="L10" s="24">
        <f t="shared" si="18"/>
        <v>2765.9678514216816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(Interventions)'!$B$264:$AV$384, 4)</f>
        <v>24.461106311779861</v>
      </c>
      <c r="S10" s="46">
        <f>VLOOKUP(I10, '[1]Lapse Rates'!$A$4:$F$24, 5)</f>
        <v>1.7512077999999999E-3</v>
      </c>
      <c r="T10" s="56">
        <f t="shared" si="13"/>
        <v>0.89946133541449846</v>
      </c>
      <c r="U10" s="33">
        <f t="shared" si="20"/>
        <v>2.2001819348909532E-2</v>
      </c>
      <c r="V10" s="39">
        <f t="shared" si="14"/>
        <v>1.5751437063762858E-3</v>
      </c>
      <c r="W10" s="32">
        <f t="shared" si="21"/>
        <v>0.87588437235921268</v>
      </c>
      <c r="X10" s="32"/>
      <c r="Y10" s="5">
        <f t="shared" si="15"/>
        <v>0</v>
      </c>
      <c r="Z10" s="5">
        <f t="shared" si="15"/>
        <v>5.41681700565338</v>
      </c>
      <c r="AA10" s="5">
        <f t="shared" si="1"/>
        <v>0</v>
      </c>
      <c r="AB10" s="5">
        <f t="shared" si="5"/>
        <v>5.2748296968151624</v>
      </c>
      <c r="AC10" s="32"/>
      <c r="AD10" s="5">
        <f t="shared" si="6"/>
        <v>20557.915756885828</v>
      </c>
      <c r="AE10" s="5">
        <f t="shared" si="7"/>
        <v>-205.57915756885828</v>
      </c>
      <c r="AF10" s="5">
        <f t="shared" si="7"/>
        <v>-2422.6680155082395</v>
      </c>
      <c r="AG10" s="5">
        <f>-U10*M10</f>
        <v>-13250.133664674438</v>
      </c>
      <c r="AH10" s="5">
        <f t="shared" si="8"/>
        <v>4679.5349191342902</v>
      </c>
      <c r="AI10" s="42">
        <f t="shared" si="22"/>
        <v>0</v>
      </c>
      <c r="AJ10" s="42">
        <f t="shared" si="17"/>
        <v>1997.0956101412494</v>
      </c>
      <c r="AK10" s="42">
        <f t="shared" si="9"/>
        <v>6676.6305292755396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23471.038422015288</v>
      </c>
      <c r="K11" s="11">
        <f t="shared" si="11"/>
        <v>234.71038422015289</v>
      </c>
      <c r="L11" s="24">
        <f t="shared" si="18"/>
        <v>2765.9678514216816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(Interventions)'!$B$264:$AV$384, 4)</f>
        <v>26.879175943691987</v>
      </c>
      <c r="S11" s="46">
        <f>VLOOKUP(I11, '[1]Lapse Rates'!$A$4:$F$24, 5)</f>
        <v>1.6267663999999999E-3</v>
      </c>
      <c r="T11" s="56">
        <f t="shared" si="13"/>
        <v>0.87588437235921268</v>
      </c>
      <c r="U11" s="33">
        <f t="shared" si="20"/>
        <v>2.3543050150973504E-2</v>
      </c>
      <c r="V11" s="39">
        <f t="shared" si="14"/>
        <v>1.4248592672390559E-3</v>
      </c>
      <c r="W11" s="32">
        <f t="shared" si="21"/>
        <v>0.8509164629410001</v>
      </c>
      <c r="X11" s="32"/>
      <c r="Y11" s="5">
        <f t="shared" si="15"/>
        <v>0</v>
      </c>
      <c r="Z11" s="5">
        <f t="shared" si="15"/>
        <v>5.2748296968151624</v>
      </c>
      <c r="AA11" s="5">
        <f t="shared" si="1"/>
        <v>0</v>
      </c>
      <c r="AB11" s="5">
        <f t="shared" si="5"/>
        <v>5.1244657056049556</v>
      </c>
      <c r="AC11" s="32"/>
      <c r="AD11" s="5">
        <f t="shared" si="6"/>
        <v>19971.892995613562</v>
      </c>
      <c r="AE11" s="5">
        <f t="shared" si="7"/>
        <v>-199.71892995613561</v>
      </c>
      <c r="AF11" s="5">
        <f t="shared" si="7"/>
        <v>-2353.6075807402549</v>
      </c>
      <c r="AG11" s="5">
        <f t="shared" si="16"/>
        <v>-14178.307549370622</v>
      </c>
      <c r="AH11" s="5">
        <f t="shared" si="8"/>
        <v>3240.2589355465479</v>
      </c>
      <c r="AI11" s="42">
        <f t="shared" si="22"/>
        <v>0</v>
      </c>
      <c r="AJ11" s="42">
        <f t="shared" si="17"/>
        <v>1940.1677366342512</v>
      </c>
      <c r="AK11" s="42">
        <f t="shared" si="9"/>
        <v>5180.426672180799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23471.038422015288</v>
      </c>
      <c r="K12" s="11">
        <f t="shared" si="11"/>
        <v>234.71038422015289</v>
      </c>
      <c r="L12" s="24">
        <f t="shared" si="18"/>
        <v>2765.9678514216816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(Interventions)'!$B$264:$AV$384, 4)</f>
        <v>29.660282525995328</v>
      </c>
      <c r="S12" s="46">
        <f>VLOOKUP(I12, '[1]Lapse Rates'!$A$4:$F$24, 5)</f>
        <v>1.427546E-3</v>
      </c>
      <c r="T12" s="56">
        <f t="shared" si="13"/>
        <v>0.8509164629410001</v>
      </c>
      <c r="U12" s="33">
        <f t="shared" si="20"/>
        <v>2.5238422696850695E-2</v>
      </c>
      <c r="V12" s="39">
        <f t="shared" si="14"/>
        <v>1.2147223930055729E-3</v>
      </c>
      <c r="W12" s="32">
        <f t="shared" si="21"/>
        <v>0.8244633178511438</v>
      </c>
      <c r="X12" s="32"/>
      <c r="Y12" s="5">
        <f t="shared" si="15"/>
        <v>0</v>
      </c>
      <c r="Z12" s="5">
        <f t="shared" si="15"/>
        <v>5.1244657056049556</v>
      </c>
      <c r="AA12" s="5">
        <f t="shared" si="1"/>
        <v>0</v>
      </c>
      <c r="AB12" s="5">
        <f t="shared" si="5"/>
        <v>4.9651571944617645</v>
      </c>
      <c r="AC12" s="32"/>
      <c r="AD12" s="5">
        <f t="shared" si="6"/>
        <v>19351.0102108264</v>
      </c>
      <c r="AE12" s="5">
        <f t="shared" si="7"/>
        <v>-193.51010210826399</v>
      </c>
      <c r="AF12" s="5">
        <f t="shared" si="7"/>
        <v>-2280.4390318527194</v>
      </c>
      <c r="AG12" s="5">
        <f t="shared" si="16"/>
        <v>-15199.310062301698</v>
      </c>
      <c r="AH12" s="5">
        <f t="shared" si="8"/>
        <v>1677.7510145637207</v>
      </c>
      <c r="AI12" s="42">
        <f t="shared" si="22"/>
        <v>0</v>
      </c>
      <c r="AJ12" s="42">
        <f t="shared" si="17"/>
        <v>1879.8534707509693</v>
      </c>
      <c r="AK12" s="42">
        <f t="shared" si="9"/>
        <v>3557.60448531469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23471.038422015288</v>
      </c>
      <c r="K13" s="11">
        <f t="shared" si="11"/>
        <v>234.71038422015289</v>
      </c>
      <c r="L13" s="24">
        <f t="shared" si="18"/>
        <v>2765.9678514216816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(Interventions)'!$B$264:$AV$384, 4)</f>
        <v>32.859495711246048</v>
      </c>
      <c r="S13" s="46">
        <f>VLOOKUP(I13, '[1]Lapse Rates'!$A$4:$F$24, 5)</f>
        <v>1.4710299999999999E-3</v>
      </c>
      <c r="T13" s="56">
        <f t="shared" si="13"/>
        <v>0.8244633178511438</v>
      </c>
      <c r="U13" s="33">
        <f t="shared" si="20"/>
        <v>2.7091448857009346E-2</v>
      </c>
      <c r="V13" s="39">
        <f t="shared" si="14"/>
        <v>1.212810274458568E-3</v>
      </c>
      <c r="W13" s="32">
        <f t="shared" si="21"/>
        <v>0.79615905871967585</v>
      </c>
      <c r="X13" s="32"/>
      <c r="Y13" s="5">
        <f t="shared" si="15"/>
        <v>0</v>
      </c>
      <c r="Z13" s="5">
        <f t="shared" si="15"/>
        <v>4.9651571944617645</v>
      </c>
      <c r="AA13" s="5">
        <f t="shared" si="1"/>
        <v>0</v>
      </c>
      <c r="AB13" s="5">
        <f t="shared" si="5"/>
        <v>4.7947007377369166</v>
      </c>
      <c r="AC13" s="32"/>
      <c r="AD13" s="5">
        <f t="shared" si="6"/>
        <v>18686.679857245039</v>
      </c>
      <c r="AE13" s="5">
        <f t="shared" si="7"/>
        <v>-186.86679857245039</v>
      </c>
      <c r="AF13" s="5">
        <f t="shared" si="7"/>
        <v>-2202.1503610367704</v>
      </c>
      <c r="AG13" s="5">
        <f t="shared" si="16"/>
        <v>-16315.256153707882</v>
      </c>
      <c r="AH13" s="5">
        <f t="shared" si="8"/>
        <v>-17.593456072063418</v>
      </c>
      <c r="AI13" s="42">
        <f t="shared" si="22"/>
        <v>0</v>
      </c>
      <c r="AJ13" s="42">
        <f t="shared" si="17"/>
        <v>1815.318742976558</v>
      </c>
      <c r="AK13" s="42">
        <f t="shared" si="9"/>
        <v>1797.7252869044946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3470.0990040821407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23471.038422015288</v>
      </c>
      <c r="K14" s="11">
        <f t="shared" si="11"/>
        <v>234.71038422015289</v>
      </c>
      <c r="L14" s="24">
        <f t="shared" si="18"/>
        <v>2765.9678514216816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(Interventions)'!$B$264:$AV$384, 4)</f>
        <v>36.661922058222778</v>
      </c>
      <c r="S14" s="46">
        <f>VLOOKUP(I14, '[1]Lapse Rates'!$A$4:$F$24, 5)</f>
        <v>1.273365E-3</v>
      </c>
      <c r="T14" s="56">
        <f t="shared" si="13"/>
        <v>0.79615905871967585</v>
      </c>
      <c r="U14" s="33">
        <f t="shared" si="20"/>
        <v>2.9188721356728765E-2</v>
      </c>
      <c r="V14" s="39">
        <f t="shared" si="14"/>
        <v>1.0138010798065801E-3</v>
      </c>
      <c r="W14" s="32">
        <f t="shared" si="21"/>
        <v>0.76595653628314053</v>
      </c>
      <c r="X14" s="32"/>
      <c r="Y14" s="5">
        <f t="shared" si="15"/>
        <v>0</v>
      </c>
      <c r="Z14" s="5">
        <f t="shared" si="15"/>
        <v>4.7947007377369166</v>
      </c>
      <c r="AA14" s="5">
        <f t="shared" si="1"/>
        <v>0</v>
      </c>
      <c r="AB14" s="5">
        <f t="shared" si="5"/>
        <v>4.6128123888925945</v>
      </c>
      <c r="AC14" s="32"/>
      <c r="AD14" s="5">
        <f t="shared" si="6"/>
        <v>17977.79529269534</v>
      </c>
      <c r="AE14" s="5">
        <f t="shared" si="7"/>
        <v>-179.77795292695339</v>
      </c>
      <c r="AF14" s="5">
        <f t="shared" si="7"/>
        <v>-2118.6111549454718</v>
      </c>
      <c r="AG14" s="5">
        <f t="shared" si="16"/>
        <v>-17578.294473941409</v>
      </c>
      <c r="AH14" s="5">
        <f>SUM(AD14:AG14)</f>
        <v>-1898.8882891184949</v>
      </c>
      <c r="AI14" s="42">
        <f t="shared" si="22"/>
        <v>0</v>
      </c>
      <c r="AJ14" s="42">
        <f t="shared" si="17"/>
        <v>1746.4558611736509</v>
      </c>
      <c r="AK14" s="42">
        <f t="shared" si="9"/>
        <v>-152.43242794484399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2765.9678514216816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23471.038422015288</v>
      </c>
      <c r="K15" s="11">
        <f t="shared" si="11"/>
        <v>234.71038422015289</v>
      </c>
      <c r="L15" s="24">
        <f t="shared" si="18"/>
        <v>2765.9678514216816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(Interventions)'!$B$264:$AV$384, 4)</f>
        <v>41.032406806782333</v>
      </c>
      <c r="S15" s="46">
        <f>VLOOKUP(I15, '[1]Lapse Rates'!$A$4:$F$24, 5)</f>
        <v>1.2241776999999999E-3</v>
      </c>
      <c r="T15" s="56">
        <f t="shared" si="13"/>
        <v>0.76595653628314053</v>
      </c>
      <c r="U15" s="33">
        <f t="shared" si="20"/>
        <v>3.1429040193083756E-2</v>
      </c>
      <c r="V15" s="39">
        <f t="shared" si="14"/>
        <v>9.376669108870615E-4</v>
      </c>
      <c r="W15" s="32">
        <f t="shared" si="21"/>
        <v>0.73358982917916971</v>
      </c>
      <c r="X15" s="31"/>
      <c r="Y15" s="5">
        <f t="shared" si="15"/>
        <v>0</v>
      </c>
      <c r="Z15" s="5">
        <f t="shared" si="15"/>
        <v>4.6128123888925945</v>
      </c>
      <c r="AA15" s="5">
        <f t="shared" si="1"/>
        <v>0</v>
      </c>
      <c r="AB15" s="5">
        <f t="shared" si="5"/>
        <v>4.4178906923674219</v>
      </c>
      <c r="AC15" s="32"/>
      <c r="AD15" s="5">
        <f t="shared" si="6"/>
        <v>17218.115066663926</v>
      </c>
      <c r="AE15" s="5">
        <f t="shared" si="7"/>
        <v>-172.18115066663924</v>
      </c>
      <c r="AF15" s="5">
        <f t="shared" si="7"/>
        <v>-2029.0858836395064</v>
      </c>
      <c r="AG15" s="5">
        <f t="shared" si="16"/>
        <v>-18927.479446440637</v>
      </c>
      <c r="AH15" s="5">
        <f t="shared" ref="AH15:AH24" si="23">SUM(AD15:AG15)</f>
        <v>-3910.6314140828545</v>
      </c>
      <c r="AI15" s="42">
        <f t="shared" si="22"/>
        <v>0</v>
      </c>
      <c r="AJ15" s="42">
        <f t="shared" si="17"/>
        <v>1672.6586340546844</v>
      </c>
      <c r="AK15" s="42">
        <f t="shared" ref="AK15:AK24" si="24">SUM(AH15:AJ15)</f>
        <v>-2237.9727800281698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23471.038422015288</v>
      </c>
      <c r="K16" s="11">
        <f t="shared" si="11"/>
        <v>234.71038422015289</v>
      </c>
      <c r="L16" s="24">
        <f t="shared" si="18"/>
        <v>2765.9678514216816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(Interventions)'!$B$264:$AV$384, 4)</f>
        <v>46.034084202619916</v>
      </c>
      <c r="S16" s="46">
        <f>VLOOKUP(I16, '[1]Lapse Rates'!$A$4:$F$24, 5)</f>
        <v>1.0124068E-3</v>
      </c>
      <c r="T16" s="56">
        <f t="shared" si="13"/>
        <v>0.73358982917916971</v>
      </c>
      <c r="U16" s="33">
        <f t="shared" si="20"/>
        <v>3.3770135966619458E-2</v>
      </c>
      <c r="V16" s="39">
        <f t="shared" si="14"/>
        <v>7.4269133147182988E-4</v>
      </c>
      <c r="W16" s="32">
        <f t="shared" si="21"/>
        <v>0.69907700188107846</v>
      </c>
      <c r="X16" s="31"/>
      <c r="Y16" s="5">
        <f t="shared" si="15"/>
        <v>0</v>
      </c>
      <c r="Z16" s="5">
        <f t="shared" si="15"/>
        <v>4.4178906923674219</v>
      </c>
      <c r="AA16" s="5">
        <f t="shared" si="1"/>
        <v>0</v>
      </c>
      <c r="AB16" s="5">
        <f t="shared" si="5"/>
        <v>4.2100444376584001</v>
      </c>
      <c r="AC16" s="32"/>
      <c r="AD16" s="5">
        <f t="shared" si="6"/>
        <v>16408.063171098045</v>
      </c>
      <c r="AE16" s="5">
        <f t="shared" si="7"/>
        <v>-164.08063171098047</v>
      </c>
      <c r="AF16" s="5">
        <f t="shared" si="7"/>
        <v>-1933.6245128713174</v>
      </c>
      <c r="AG16" s="5">
        <f t="shared" si="16"/>
        <v>-20337.355213041268</v>
      </c>
      <c r="AH16" s="5">
        <f t="shared" si="23"/>
        <v>-6026.9971865255211</v>
      </c>
      <c r="AI16" s="42">
        <f t="shared" si="22"/>
        <v>0</v>
      </c>
      <c r="AJ16" s="42">
        <f t="shared" si="17"/>
        <v>1593.9680821907923</v>
      </c>
      <c r="AK16" s="42">
        <f t="shared" si="24"/>
        <v>-4433.0291043347288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23471.038422015288</v>
      </c>
      <c r="K17" s="11">
        <f t="shared" si="11"/>
        <v>234.71038422015289</v>
      </c>
      <c r="L17" s="24">
        <f t="shared" si="18"/>
        <v>2765.9678514216816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(Interventions)'!$B$264:$AV$384, 4)</f>
        <v>51.791252957453594</v>
      </c>
      <c r="S17" s="46">
        <f>VLOOKUP(I17, '[1]Lapse Rates'!$A$4:$F$24, 5)</f>
        <v>8.7385670000000003E-4</v>
      </c>
      <c r="T17" s="56">
        <f t="shared" si="13"/>
        <v>0.69907700188107846</v>
      </c>
      <c r="U17" s="33">
        <f t="shared" si="20"/>
        <v>3.6206073841161202E-2</v>
      </c>
      <c r="V17" s="39">
        <f t="shared" si="14"/>
        <v>6.10893121909693E-4</v>
      </c>
      <c r="W17" s="32">
        <f t="shared" si="21"/>
        <v>0.66226003491800756</v>
      </c>
      <c r="X17" s="31"/>
      <c r="Y17" s="5">
        <f t="shared" si="15"/>
        <v>0</v>
      </c>
      <c r="Z17" s="5">
        <f t="shared" si="15"/>
        <v>4.2100444376584001</v>
      </c>
      <c r="AA17" s="5">
        <f t="shared" si="1"/>
        <v>0</v>
      </c>
      <c r="AB17" s="5">
        <f t="shared" si="5"/>
        <v>3.9883219856863676</v>
      </c>
      <c r="AC17" s="32"/>
      <c r="AD17" s="5">
        <f t="shared" si="6"/>
        <v>15543.930724925742</v>
      </c>
      <c r="AE17" s="5">
        <f t="shared" si="7"/>
        <v>-155.43930724925741</v>
      </c>
      <c r="AF17" s="5">
        <f t="shared" si="7"/>
        <v>-1831.7899658646093</v>
      </c>
      <c r="AG17" s="5">
        <f t="shared" si="16"/>
        <v>-21804.347643288671</v>
      </c>
      <c r="AH17" s="5">
        <f t="shared" si="23"/>
        <v>-8247.6461914767951</v>
      </c>
      <c r="AI17" s="42">
        <f t="shared" si="22"/>
        <v>0</v>
      </c>
      <c r="AJ17" s="42">
        <f t="shared" si="17"/>
        <v>1510.0240134333976</v>
      </c>
      <c r="AK17" s="42">
        <f t="shared" si="24"/>
        <v>-6737.6221780433971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23471.038422015288</v>
      </c>
      <c r="K18" s="11">
        <f t="shared" si="11"/>
        <v>234.71038422015289</v>
      </c>
      <c r="L18" s="24">
        <f t="shared" si="18"/>
        <v>2765.9678514216816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(Interventions)'!$B$264:$AV$384, 4)</f>
        <v>58.198634971185825</v>
      </c>
      <c r="S18" s="46">
        <f>VLOOKUP(I18, '[1]Lapse Rates'!$A$4:$F$24, 5)</f>
        <v>8.3940749999999998E-4</v>
      </c>
      <c r="T18" s="56">
        <f t="shared" si="13"/>
        <v>0.66226003491800756</v>
      </c>
      <c r="U18" s="33">
        <f t="shared" si="20"/>
        <v>3.8542630028197897E-2</v>
      </c>
      <c r="V18" s="39">
        <f t="shared" si="14"/>
        <v>5.5590604026043745E-4</v>
      </c>
      <c r="W18" s="32">
        <f t="shared" si="21"/>
        <v>0.62316149884954919</v>
      </c>
      <c r="X18" s="31"/>
      <c r="Y18" s="5">
        <f t="shared" si="15"/>
        <v>0</v>
      </c>
      <c r="Z18" s="5">
        <f t="shared" si="15"/>
        <v>3.9883219856863676</v>
      </c>
      <c r="AA18" s="5">
        <f t="shared" si="1"/>
        <v>0</v>
      </c>
      <c r="AB18" s="5">
        <f t="shared" si="5"/>
        <v>3.7528592629066515</v>
      </c>
      <c r="AC18" s="32"/>
      <c r="AD18" s="5">
        <f t="shared" si="6"/>
        <v>14626.247482618404</v>
      </c>
      <c r="AE18" s="5">
        <f t="shared" si="7"/>
        <v>-146.26247482618405</v>
      </c>
      <c r="AF18" s="5">
        <f t="shared" si="7"/>
        <v>-1723.6446720616023</v>
      </c>
      <c r="AG18" s="5">
        <f t="shared" si="16"/>
        <v>-23211.48953925159</v>
      </c>
      <c r="AH18" s="5">
        <f t="shared" si="23"/>
        <v>-10455.149203520972</v>
      </c>
      <c r="AI18" s="42">
        <f t="shared" si="22"/>
        <v>0</v>
      </c>
      <c r="AJ18" s="42">
        <f t="shared" si="17"/>
        <v>1420.8777836512127</v>
      </c>
      <c r="AK18" s="42">
        <f t="shared" si="24"/>
        <v>-9034.2714198697595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23471.038422015288</v>
      </c>
      <c r="K19" s="11">
        <f t="shared" si="11"/>
        <v>234.71038422015289</v>
      </c>
      <c r="L19" s="24">
        <f t="shared" si="18"/>
        <v>2765.9678514216816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(Interventions)'!$B$264:$AV$384, 4)</f>
        <v>65.29398888174677</v>
      </c>
      <c r="S19" s="46">
        <f>VLOOKUP(I19, '[1]Lapse Rates'!$A$4:$F$24, 5)</f>
        <v>7.2940090000000004E-4</v>
      </c>
      <c r="T19" s="56">
        <f t="shared" si="13"/>
        <v>0.62316149884954919</v>
      </c>
      <c r="U19" s="33">
        <f t="shared" si="20"/>
        <v>4.0688699977415116E-2</v>
      </c>
      <c r="V19" s="39">
        <f t="shared" si="14"/>
        <v>4.5453455810621015E-4</v>
      </c>
      <c r="W19" s="32">
        <f t="shared" si="21"/>
        <v>0.58201826431402781</v>
      </c>
      <c r="X19" s="31"/>
      <c r="Y19" s="5">
        <f t="shared" si="15"/>
        <v>0</v>
      </c>
      <c r="Z19" s="5">
        <f t="shared" si="15"/>
        <v>3.7528592629066515</v>
      </c>
      <c r="AA19" s="5">
        <f t="shared" si="1"/>
        <v>0</v>
      </c>
      <c r="AB19" s="5">
        <f t="shared" si="5"/>
        <v>3.5050827729957263</v>
      </c>
      <c r="AC19" s="32"/>
      <c r="AD19" s="5">
        <f t="shared" si="6"/>
        <v>13660.573044029195</v>
      </c>
      <c r="AE19" s="5">
        <f t="shared" si="7"/>
        <v>-136.60573044029198</v>
      </c>
      <c r="AF19" s="5">
        <f t="shared" si="7"/>
        <v>-1609.8438080328478</v>
      </c>
      <c r="AG19" s="5">
        <f t="shared" si="16"/>
        <v>-24503.915098698726</v>
      </c>
      <c r="AH19" s="5">
        <f t="shared" si="23"/>
        <v>-12589.791593142669</v>
      </c>
      <c r="AI19" s="42">
        <f t="shared" si="22"/>
        <v>0</v>
      </c>
      <c r="AJ19" s="42">
        <f t="shared" si="17"/>
        <v>1327.0693489567627</v>
      </c>
      <c r="AK19" s="42">
        <f t="shared" si="24"/>
        <v>-11262.722244185907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23471.038422015288</v>
      </c>
      <c r="K20" s="11">
        <f t="shared" si="11"/>
        <v>234.71038422015289</v>
      </c>
      <c r="L20" s="24">
        <f t="shared" si="18"/>
        <v>2765.9678514216816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(Interventions)'!$B$264:$AV$384, 4)</f>
        <v>72.995215815100153</v>
      </c>
      <c r="S20" s="46">
        <f>VLOOKUP(I20, '[1]Lapse Rates'!$A$4:$F$24, 5)</f>
        <v>6.1234970000000001E-4</v>
      </c>
      <c r="T20" s="56">
        <f t="shared" si="13"/>
        <v>0.58201826431402781</v>
      </c>
      <c r="U20" s="33">
        <f t="shared" si="20"/>
        <v>4.2484548811932463E-2</v>
      </c>
      <c r="V20" s="39">
        <f t="shared" si="14"/>
        <v>3.5639870954721565E-4</v>
      </c>
      <c r="W20" s="32">
        <f t="shared" si="21"/>
        <v>0.5391773167925481</v>
      </c>
      <c r="X20" s="31"/>
      <c r="Y20" s="5">
        <f t="shared" si="15"/>
        <v>0</v>
      </c>
      <c r="Z20" s="5">
        <f t="shared" si="15"/>
        <v>3.5050827729957263</v>
      </c>
      <c r="AA20" s="5">
        <f t="shared" si="1"/>
        <v>0</v>
      </c>
      <c r="AB20" s="5">
        <f t="shared" si="5"/>
        <v>3.2470821631465943</v>
      </c>
      <c r="AC20" s="32"/>
      <c r="AD20" s="5">
        <f t="shared" si="6"/>
        <v>12655.051518717006</v>
      </c>
      <c r="AE20" s="5">
        <f t="shared" si="7"/>
        <v>-126.55051518717006</v>
      </c>
      <c r="AF20" s="5">
        <f t="shared" si="7"/>
        <v>-1491.3471244639916</v>
      </c>
      <c r="AG20" s="5">
        <f t="shared" si="16"/>
        <v>-25585.427346461274</v>
      </c>
      <c r="AH20" s="5">
        <f>SUM(AD20:AG20)</f>
        <v>-14548.273467395429</v>
      </c>
      <c r="AI20" s="42">
        <f t="shared" si="22"/>
        <v>0</v>
      </c>
      <c r="AJ20" s="42">
        <f t="shared" si="17"/>
        <v>1229.3897970663079</v>
      </c>
      <c r="AK20" s="42">
        <f t="shared" si="24"/>
        <v>-13318.883670329122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23471.038422015288</v>
      </c>
      <c r="K21" s="11">
        <f t="shared" si="11"/>
        <v>234.71038422015289</v>
      </c>
      <c r="L21" s="24">
        <f t="shared" si="18"/>
        <v>2765.9678514216816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(Interventions)'!$B$264:$AV$384, 4)</f>
        <v>81.41513895263823</v>
      </c>
      <c r="S21" s="46">
        <f>VLOOKUP(I21, '[1]Lapse Rates'!$A$4:$F$24, 5)</f>
        <v>4.6742110000000002E-4</v>
      </c>
      <c r="T21" s="56">
        <f t="shared" si="13"/>
        <v>0.5391773167925481</v>
      </c>
      <c r="U21" s="33">
        <f t="shared" si="20"/>
        <v>4.3897196166775947E-2</v>
      </c>
      <c r="V21" s="39">
        <f t="shared" si="14"/>
        <v>2.5202285451022134E-4</v>
      </c>
      <c r="W21" s="32">
        <f t="shared" si="21"/>
        <v>0.49502809777126194</v>
      </c>
      <c r="X21" s="31"/>
      <c r="Y21" s="5">
        <f t="shared" si="15"/>
        <v>0</v>
      </c>
      <c r="Z21" s="5">
        <f t="shared" si="15"/>
        <v>3.2470821631465943</v>
      </c>
      <c r="AA21" s="5">
        <f t="shared" si="1"/>
        <v>0</v>
      </c>
      <c r="AB21" s="5">
        <f t="shared" si="5"/>
        <v>2.9812027629268929</v>
      </c>
      <c r="AC21" s="32"/>
      <c r="AD21" s="5">
        <f t="shared" si="6"/>
        <v>11618.82350276643</v>
      </c>
      <c r="AE21" s="5">
        <f t="shared" ref="AE21:AF24" si="25">-$W21*K21</f>
        <v>-116.18823502766431</v>
      </c>
      <c r="AF21" s="5">
        <f t="shared" si="25"/>
        <v>-1369.2318039857396</v>
      </c>
      <c r="AG21" s="5">
        <f t="shared" si="16"/>
        <v>-26436.164550321311</v>
      </c>
      <c r="AH21" s="5">
        <f t="shared" si="23"/>
        <v>-16302.761086568285</v>
      </c>
      <c r="AI21" s="42">
        <f t="shared" si="22"/>
        <v>0</v>
      </c>
      <c r="AJ21" s="42">
        <f t="shared" si="17"/>
        <v>1128.7270585253777</v>
      </c>
      <c r="AK21" s="42">
        <f t="shared" si="24"/>
        <v>-15174.034028042908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23471.038422015288</v>
      </c>
      <c r="K22" s="11">
        <f t="shared" si="11"/>
        <v>234.71038422015289</v>
      </c>
      <c r="L22" s="24">
        <f t="shared" si="18"/>
        <v>2765.9678514216816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(Interventions)'!$B$264:$AV$384, 4)</f>
        <v>90.844328810597617</v>
      </c>
      <c r="S22" s="46">
        <f>VLOOKUP(I22, '[1]Lapse Rates'!$A$4:$F$24, 5)</f>
        <v>4.0205260000000001E-4</v>
      </c>
      <c r="T22" s="56">
        <f t="shared" si="13"/>
        <v>0.49502809777126194</v>
      </c>
      <c r="U22" s="33">
        <f t="shared" si="20"/>
        <v>4.4970495284417183E-2</v>
      </c>
      <c r="V22" s="39">
        <f t="shared" si="14"/>
        <v>1.9902733378199006E-4</v>
      </c>
      <c r="W22" s="32">
        <f t="shared" si="21"/>
        <v>0.44985857515306277</v>
      </c>
      <c r="X22" s="31"/>
      <c r="Y22" s="5">
        <f t="shared" ref="Y22:Z24" si="26">AA21</f>
        <v>0</v>
      </c>
      <c r="Z22" s="5">
        <f t="shared" si="26"/>
        <v>2.9812027629268929</v>
      </c>
      <c r="AA22" s="5">
        <f t="shared" si="1"/>
        <v>0</v>
      </c>
      <c r="AB22" s="5">
        <f t="shared" si="5"/>
        <v>2.7091787985585385</v>
      </c>
      <c r="AC22" s="32"/>
      <c r="AD22" s="5">
        <f t="shared" si="6"/>
        <v>10558.647901890588</v>
      </c>
      <c r="AE22" s="5">
        <f t="shared" si="25"/>
        <v>-105.58647901890589</v>
      </c>
      <c r="AF22" s="5">
        <f t="shared" si="25"/>
        <v>-1244.2943565597361</v>
      </c>
      <c r="AG22" s="5">
        <f t="shared" si="16"/>
        <v>-27082.536404639275</v>
      </c>
      <c r="AH22" s="5">
        <f t="shared" si="23"/>
        <v>-17873.769338327329</v>
      </c>
      <c r="AI22" s="42">
        <f t="shared" si="22"/>
        <v>0</v>
      </c>
      <c r="AJ22" s="42">
        <f t="shared" si="17"/>
        <v>1025.7377815747552</v>
      </c>
      <c r="AK22" s="42">
        <f t="shared" si="24"/>
        <v>-16848.031556752572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23471.038422015288</v>
      </c>
      <c r="K23" s="11">
        <f t="shared" si="11"/>
        <v>234.71038422015289</v>
      </c>
      <c r="L23" s="24">
        <f t="shared" si="18"/>
        <v>2765.9678514216816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(Interventions)'!$B$264:$AV$384, 4)</f>
        <v>101.3891851707891</v>
      </c>
      <c r="S23" s="46">
        <f>VLOOKUP(I23, '[1]Lapse Rates'!$A$4:$F$24, 5)</f>
        <v>3.3283375800000001E-2</v>
      </c>
      <c r="T23" s="56">
        <f t="shared" si="13"/>
        <v>0.44985857515306277</v>
      </c>
      <c r="U23" s="33">
        <f t="shared" si="20"/>
        <v>4.5610794376861226E-2</v>
      </c>
      <c r="V23" s="39">
        <f t="shared" si="14"/>
        <v>1.497281201367193E-2</v>
      </c>
      <c r="W23" s="32">
        <f t="shared" si="21"/>
        <v>0.38927496876252959</v>
      </c>
      <c r="X23" s="31"/>
      <c r="Y23" s="5">
        <f t="shared" si="26"/>
        <v>0</v>
      </c>
      <c r="Z23" s="5">
        <f t="shared" si="26"/>
        <v>2.7091787985585385</v>
      </c>
      <c r="AA23" s="5">
        <f t="shared" si="1"/>
        <v>0</v>
      </c>
      <c r="AB23" s="5">
        <f t="shared" si="5"/>
        <v>2.3443267516288944</v>
      </c>
      <c r="AC23" s="32"/>
      <c r="AD23" s="5">
        <f t="shared" si="6"/>
        <v>9136.6877485541336</v>
      </c>
      <c r="AE23" s="5">
        <f t="shared" si="25"/>
        <v>-91.366877485541337</v>
      </c>
      <c r="AF23" s="5">
        <f t="shared" si="25"/>
        <v>-1076.7220489603362</v>
      </c>
      <c r="AG23" s="5">
        <f t="shared" si="16"/>
        <v>-27468.143086782758</v>
      </c>
      <c r="AH23" s="5">
        <f>SUM(AD23:AG23)</f>
        <v>-19499.544264674503</v>
      </c>
      <c r="AI23" s="42">
        <f t="shared" si="22"/>
        <v>0</v>
      </c>
      <c r="AJ23" s="42">
        <f t="shared" si="17"/>
        <v>887.61174789196764</v>
      </c>
      <c r="AK23" s="42">
        <f t="shared" si="24"/>
        <v>-18611.932516782537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23471.038422015288</v>
      </c>
      <c r="K24" s="11">
        <f t="shared" si="11"/>
        <v>234.71038422015289</v>
      </c>
      <c r="L24" s="24">
        <f t="shared" si="18"/>
        <v>2765.9678514216816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(Interventions)'!$B$264:$AV$384, 4)</f>
        <v>113.22552305155646</v>
      </c>
      <c r="S24" s="46">
        <f>VLOOKUP(I24, '[1]Lapse Rates'!$A$4:$F$24, 5)</f>
        <v>0</v>
      </c>
      <c r="T24" s="56">
        <f t="shared" si="13"/>
        <v>0.38927496876252959</v>
      </c>
      <c r="U24" s="33">
        <f t="shared" si="20"/>
        <v>4.4075861949015714E-2</v>
      </c>
      <c r="V24" s="39">
        <f t="shared" si="14"/>
        <v>0</v>
      </c>
      <c r="W24" s="32">
        <f t="shared" si="21"/>
        <v>0.3451991068135139</v>
      </c>
      <c r="X24" s="31"/>
      <c r="Y24" s="5">
        <f t="shared" si="26"/>
        <v>0</v>
      </c>
      <c r="Z24" s="5">
        <f t="shared" si="26"/>
        <v>2.3443267516288944</v>
      </c>
      <c r="AA24" s="5">
        <f t="shared" si="1"/>
        <v>0</v>
      </c>
      <c r="AB24" s="5">
        <f t="shared" si="5"/>
        <v>2.0788891289719564</v>
      </c>
      <c r="AC24" s="32"/>
      <c r="AD24" s="5">
        <f t="shared" si="6"/>
        <v>8102.1814992653444</v>
      </c>
      <c r="AE24" s="5">
        <f t="shared" si="25"/>
        <v>-81.021814992653447</v>
      </c>
      <c r="AF24" s="5">
        <f t="shared" si="25"/>
        <v>-954.80963178565867</v>
      </c>
      <c r="AG24" s="5">
        <f t="shared" si="16"/>
        <v>-26543.762265693786</v>
      </c>
      <c r="AH24" s="5">
        <f t="shared" si="23"/>
        <v>-19477.412213206753</v>
      </c>
      <c r="AI24" s="42">
        <f t="shared" si="22"/>
        <v>0</v>
      </c>
      <c r="AJ24" s="42">
        <f t="shared" si="17"/>
        <v>787.10574348148589</v>
      </c>
      <c r="AK24" s="42">
        <f t="shared" si="24"/>
        <v>-18690.306469725267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360070.6943473795</v>
      </c>
      <c r="AE27" s="21">
        <f t="shared" ref="AE27:AJ27" si="27">SUM(AE4:AE24)</f>
        <v>-12523.932921351017</v>
      </c>
      <c r="AF27" s="21">
        <f t="shared" si="27"/>
        <v>-40420.917250678176</v>
      </c>
      <c r="AG27" s="21">
        <f t="shared" si="27"/>
        <v>-372965.08491750242</v>
      </c>
      <c r="AH27" s="21">
        <f>SUM(AH4:AH24)</f>
        <v>-65839.240742152193</v>
      </c>
      <c r="AI27" s="21">
        <f t="shared" si="27"/>
        <v>0</v>
      </c>
      <c r="AJ27" s="21">
        <f t="shared" si="27"/>
        <v>32721.69133093549</v>
      </c>
      <c r="AK27" s="21">
        <f>SUM(AK4:AK24)</f>
        <v>-33117.549411216714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187715.61977055465</v>
      </c>
      <c r="AE29" s="21">
        <f t="shared" ref="AE29:AK29" si="28">AE4+NPV($D$6,AE5:AE24)</f>
        <v>-10820.972277174726</v>
      </c>
      <c r="AF29" s="21">
        <f t="shared" si="28"/>
        <v>-20352.208276942292</v>
      </c>
      <c r="AG29" s="21">
        <f t="shared" si="28"/>
        <v>-134047.3181133483</v>
      </c>
      <c r="AH29" s="21">
        <f>AH4+NPV($D$6,AH5:AH24)</f>
        <v>22495.121103089354</v>
      </c>
      <c r="AI29" s="21">
        <f t="shared" si="28"/>
        <v>0</v>
      </c>
      <c r="AJ29" s="21">
        <f t="shared" si="28"/>
        <v>15976.133877070361</v>
      </c>
      <c r="AK29" s="21">
        <f t="shared" si="28"/>
        <v>38471.254980159705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5.64%:</v>
      </c>
      <c r="AD31" s="21">
        <f>AD4+NPV($D$7,AD5:AD24)</f>
        <v>238353.86399655294</v>
      </c>
      <c r="AE31" s="21">
        <f t="shared" ref="AE31:AJ31" si="29">AE4+NPV($D$7,AE5:AE24)</f>
        <v>-11319.074886877692</v>
      </c>
      <c r="AF31" s="21">
        <f t="shared" si="29"/>
        <v>-26222.147988920962</v>
      </c>
      <c r="AG31" s="21">
        <f t="shared" si="29"/>
        <v>-197873.4729152194</v>
      </c>
      <c r="AH31" s="21">
        <f t="shared" si="29"/>
        <v>2939.1682055348692</v>
      </c>
      <c r="AI31" s="21">
        <f t="shared" si="29"/>
        <v>0</v>
      </c>
      <c r="AJ31" s="21">
        <f t="shared" si="29"/>
        <v>20896.222219047235</v>
      </c>
      <c r="AK31" s="21">
        <f>AK4+NPV($D$7,AK5:AK24)</f>
        <v>23835.390424582096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26216.529672824476</v>
      </c>
    </row>
    <row r="37" spans="1:39" x14ac:dyDescent="0.15">
      <c r="G37" s="49" t="s">
        <v>109</v>
      </c>
      <c r="I37" s="1">
        <v>0</v>
      </c>
      <c r="J37" s="11">
        <f>H$36</f>
        <v>26216.529672824476</v>
      </c>
      <c r="K37" s="11">
        <f>J37*$C$10</f>
        <v>10486.611869129791</v>
      </c>
      <c r="L37" s="24">
        <f>$C$46</f>
        <v>3670.3291386775863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26216.529672824476</v>
      </c>
      <c r="AE37" s="5">
        <f>-$W37*K37</f>
        <v>-10486.611869129791</v>
      </c>
      <c r="AF37" s="5">
        <f>-$W37*L37</f>
        <v>-3670.3291386775863</v>
      </c>
      <c r="AG37" s="5"/>
      <c r="AH37" s="5">
        <f>SUM(AD37:AG37)</f>
        <v>12059.588665017098</v>
      </c>
      <c r="AI37" s="42">
        <f>Y37-AA37</f>
        <v>0</v>
      </c>
      <c r="AJ37" s="42"/>
      <c r="AK37" s="42">
        <f>SUM(AH37:AJ37)</f>
        <v>12059.588665017098</v>
      </c>
      <c r="AL37" s="6" t="s">
        <v>39</v>
      </c>
      <c r="AM37" s="36">
        <f>AK64</f>
        <v>25847.415358513492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26216.529672824476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(Interventions)'!$B$264:$AV$384, 7)</f>
        <v>18.682113253895572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1.8682113253895571E-2</v>
      </c>
      <c r="V38" s="39">
        <f>MIN(S38*T38,T38-U38)</f>
        <v>2.3220462500000002E-3</v>
      </c>
      <c r="W38" s="32">
        <f>T38-SUM(U38:V38)</f>
        <v>0.97899584049610444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5.8957968602612851</v>
      </c>
      <c r="AC38" s="32"/>
      <c r="AD38" s="5">
        <f t="shared" ref="AD38:AD40" si="36">$W38*J38</f>
        <v>25665.873501937858</v>
      </c>
      <c r="AE38" s="5">
        <f t="shared" ref="AE38:AF57" si="37">-$W38*K38</f>
        <v>0</v>
      </c>
      <c r="AF38" s="5">
        <f t="shared" si="37"/>
        <v>0</v>
      </c>
      <c r="AG38" s="5">
        <f>-U38*M38</f>
        <v>-11250.910382780276</v>
      </c>
      <c r="AH38" s="5">
        <f t="shared" ref="AH38:AH46" si="38">SUM(AD38:AG38)</f>
        <v>14414.963119157583</v>
      </c>
      <c r="AI38" s="42">
        <f>-M38*$W37*(N38-N37)/1000</f>
        <v>0</v>
      </c>
      <c r="AJ38" s="42">
        <f>$D$6*SUM(Y38:Z38,AD38:AE38)</f>
        <v>2518.4129771891044</v>
      </c>
      <c r="AK38" s="42">
        <f t="shared" ref="AK38" si="39">SUM(AH38:AJ38)</f>
        <v>16933.376096346688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26216.529672824476</v>
      </c>
      <c r="K39" s="11">
        <f t="shared" ref="K39:K57" si="41">J39*$C$11</f>
        <v>262.16529672824475</v>
      </c>
      <c r="L39" s="24">
        <f>$C$47</f>
        <v>2883.8332484928519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(Interventions)'!$B$264:$AV$384, 7)</f>
        <v>20.369994084829031</v>
      </c>
      <c r="S39" s="46">
        <f>VLOOKUP(I39, '[1]Lapse Rates'!$A$4:$F$24, 5)</f>
        <v>2.1348066000000001E-3</v>
      </c>
      <c r="T39" s="33">
        <f t="shared" ref="T39:T41" si="44">W38</f>
        <v>0.97899584049610444</v>
      </c>
      <c r="U39" s="33">
        <f>T39*R39/1000</f>
        <v>1.9942139479977871E-2</v>
      </c>
      <c r="V39" s="39">
        <f t="shared" ref="V39:V57" si="45">MIN(S39*T39,T39-U39)</f>
        <v>2.0899667816636314E-3</v>
      </c>
      <c r="W39" s="32">
        <f>T39-SUM(U39:V39)</f>
        <v>0.9569637342344629</v>
      </c>
      <c r="X39" s="32"/>
      <c r="Y39" s="5">
        <f t="shared" ref="Y39:Z54" si="46">AA38</f>
        <v>0</v>
      </c>
      <c r="Z39" s="5">
        <f t="shared" si="46"/>
        <v>5.8957968602612851</v>
      </c>
      <c r="AA39" s="5">
        <f>O39*W39</f>
        <v>0</v>
      </c>
      <c r="AB39" s="5">
        <f t="shared" si="35"/>
        <v>5.7631131270428639</v>
      </c>
      <c r="AC39" s="32"/>
      <c r="AD39" s="5">
        <f t="shared" si="36"/>
        <v>25088.268134374714</v>
      </c>
      <c r="AE39" s="5">
        <f t="shared" si="37"/>
        <v>-250.88268134374712</v>
      </c>
      <c r="AF39" s="5">
        <f t="shared" si="37"/>
        <v>-2759.7238343872214</v>
      </c>
      <c r="AG39" s="5">
        <f t="shared" ref="AG39:AG42" si="47">-U39*M39</f>
        <v>-12009.734716887593</v>
      </c>
      <c r="AH39" s="5">
        <f t="shared" si="38"/>
        <v>10067.926901756153</v>
      </c>
      <c r="AI39" s="42">
        <f>-M39*($W38*N39-$W37*N38)/1000</f>
        <v>0</v>
      </c>
      <c r="AJ39" s="42">
        <f t="shared" ref="AJ39:AJ40" si="48">$D$6*SUM(Y39:Z39,AD39:AE39)</f>
        <v>2437.1258906143298</v>
      </c>
      <c r="AK39" s="42">
        <f>SUM(AH39:AJ39)</f>
        <v>12505.052792370483</v>
      </c>
      <c r="AL39" s="48" t="s">
        <v>43</v>
      </c>
      <c r="AM39" s="54">
        <f>AK64/AD64</f>
        <v>0.1000000042367078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26216.529672824476</v>
      </c>
      <c r="K40" s="11">
        <f t="shared" si="41"/>
        <v>262.16529672824475</v>
      </c>
      <c r="L40" s="24">
        <f t="shared" ref="L40:L57" si="49">$C$47</f>
        <v>2883.8332484928519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(Interventions)'!$B$264:$AV$384, 7)</f>
        <v>22.154404851753686</v>
      </c>
      <c r="S40" s="46">
        <f>VLOOKUP(I40, '[1]Lapse Rates'!$A$4:$F$24, 5)</f>
        <v>2.1304430000000001E-3</v>
      </c>
      <c r="T40" s="33">
        <f t="shared" si="44"/>
        <v>0.9569637342344629</v>
      </c>
      <c r="U40" s="33">
        <f t="shared" ref="U40:U57" si="50">T40*R40/1000</f>
        <v>2.1200961996676308E-2</v>
      </c>
      <c r="V40" s="39">
        <f t="shared" si="45"/>
        <v>2.0387566888536721E-3</v>
      </c>
      <c r="W40" s="32">
        <f t="shared" ref="W40:W57" si="51">T40-SUM(U40:V40)</f>
        <v>0.93372401554893292</v>
      </c>
      <c r="X40" s="32"/>
      <c r="Y40" s="5">
        <f t="shared" si="46"/>
        <v>0</v>
      </c>
      <c r="Z40" s="5">
        <f t="shared" si="46"/>
        <v>5.7631131270428639</v>
      </c>
      <c r="AA40" s="5">
        <f t="shared" ref="AA40:AA57" si="52">O40*W40</f>
        <v>0</v>
      </c>
      <c r="AB40" s="5">
        <f t="shared" si="35"/>
        <v>5.6231568016001834</v>
      </c>
      <c r="AC40" s="32"/>
      <c r="AD40" s="5">
        <f t="shared" si="36"/>
        <v>24479.003359867424</v>
      </c>
      <c r="AE40" s="5">
        <f t="shared" si="37"/>
        <v>-244.79003359867423</v>
      </c>
      <c r="AF40" s="5">
        <f>-$W40*L40</f>
        <v>-2692.7043609562693</v>
      </c>
      <c r="AG40" s="5">
        <f t="shared" si="47"/>
        <v>-12767.834142296377</v>
      </c>
      <c r="AH40" s="5">
        <f t="shared" si="38"/>
        <v>8773.6748230161047</v>
      </c>
      <c r="AI40" s="42">
        <f>-M40*($W39*N40-$W38*N39)/1000</f>
        <v>0</v>
      </c>
      <c r="AJ40" s="42">
        <f t="shared" si="48"/>
        <v>2377.9416887047273</v>
      </c>
      <c r="AK40" s="42">
        <f t="shared" ref="AK40:AK47" si="53">SUM(AH40:AJ40)</f>
        <v>11151.616511720833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26216.529672824476</v>
      </c>
      <c r="K41" s="11">
        <f t="shared" si="41"/>
        <v>262.16529672824475</v>
      </c>
      <c r="L41" s="24">
        <f t="shared" si="49"/>
        <v>2883.8332484928519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(Interventions)'!$B$264:$AV$384, 7)</f>
        <v>24.033011576355534</v>
      </c>
      <c r="S41" s="46">
        <f>VLOOKUP(I41, '[1]Lapse Rates'!$A$4:$F$24, 5)</f>
        <v>1.8971547999999999E-3</v>
      </c>
      <c r="T41" s="33">
        <f t="shared" si="44"/>
        <v>0.93372401554893292</v>
      </c>
      <c r="U41" s="33">
        <f t="shared" si="50"/>
        <v>2.2440200074808681E-2</v>
      </c>
      <c r="V41" s="39">
        <f t="shared" si="45"/>
        <v>1.7714189979739327E-3</v>
      </c>
      <c r="W41" s="32">
        <f t="shared" si="51"/>
        <v>0.90951239647615034</v>
      </c>
      <c r="X41" s="32"/>
      <c r="Y41" s="5">
        <f>AA40</f>
        <v>0</v>
      </c>
      <c r="Z41" s="5">
        <f t="shared" si="46"/>
        <v>5.6231568016001834</v>
      </c>
      <c r="AA41" s="5">
        <f t="shared" si="52"/>
        <v>0</v>
      </c>
      <c r="AB41" s="5">
        <f t="shared" si="35"/>
        <v>5.4773474101743558</v>
      </c>
      <c r="AC41" s="32"/>
      <c r="AD41" s="5">
        <f>$W41*J41</f>
        <v>23844.258730018693</v>
      </c>
      <c r="AE41" s="5">
        <f t="shared" si="37"/>
        <v>-238.44258730018694</v>
      </c>
      <c r="AF41" s="5">
        <f t="shared" si="37"/>
        <v>-2622.8820888743353</v>
      </c>
      <c r="AG41" s="5">
        <f t="shared" si="47"/>
        <v>-13514.139250851957</v>
      </c>
      <c r="AH41" s="5">
        <f t="shared" si="38"/>
        <v>7468.7948029922154</v>
      </c>
      <c r="AI41" s="42">
        <f t="shared" ref="AI41:AI57" si="55">-M41*($W40*N41-$W39*N40)/1000</f>
        <v>0</v>
      </c>
      <c r="AJ41" s="42">
        <f>$D$6*SUM(Y41:Z41,AD41:AE41)</f>
        <v>2316.2821952829227</v>
      </c>
      <c r="AK41" s="42">
        <f t="shared" si="53"/>
        <v>9785.0769982751372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26216.529672824476</v>
      </c>
      <c r="K42" s="11">
        <f t="shared" si="41"/>
        <v>262.16529672824475</v>
      </c>
      <c r="L42" s="24">
        <f t="shared" si="49"/>
        <v>2883.8332484928519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(Interventions)'!$B$264:$AV$384, 7)</f>
        <v>26.136025444710317</v>
      </c>
      <c r="S42" s="46">
        <f>VLOOKUP(I42, '[1]Lapse Rates'!$A$4:$F$24, 5)</f>
        <v>1.8563969E-3</v>
      </c>
      <c r="T42" s="33">
        <f>W41</f>
        <v>0.90951239647615034</v>
      </c>
      <c r="U42" s="33">
        <f t="shared" si="50"/>
        <v>2.3771039136580123E-2</v>
      </c>
      <c r="V42" s="39">
        <f t="shared" si="45"/>
        <v>1.6884159933298964E-3</v>
      </c>
      <c r="W42" s="32">
        <f t="shared" si="51"/>
        <v>0.88405294134624035</v>
      </c>
      <c r="X42" s="32"/>
      <c r="Y42" s="5">
        <f t="shared" ref="Y42:Z57" si="56">AA41</f>
        <v>0</v>
      </c>
      <c r="Z42" s="5">
        <f t="shared" si="46"/>
        <v>5.4773474101743558</v>
      </c>
      <c r="AA42" s="5">
        <f t="shared" si="52"/>
        <v>0</v>
      </c>
      <c r="AB42" s="5">
        <f t="shared" si="35"/>
        <v>5.3240231881400497</v>
      </c>
      <c r="AC42" s="32"/>
      <c r="AD42" s="5">
        <f t="shared" ref="AD42:AD57" si="57">$W42*J42</f>
        <v>23176.800169151466</v>
      </c>
      <c r="AE42" s="5">
        <f t="shared" si="37"/>
        <v>-231.76800169151466</v>
      </c>
      <c r="AF42" s="5">
        <f t="shared" si="37"/>
        <v>-2549.4612656821892</v>
      </c>
      <c r="AG42" s="5">
        <f t="shared" si="47"/>
        <v>-14315.609128183511</v>
      </c>
      <c r="AH42" s="5">
        <f t="shared" si="38"/>
        <v>6079.961773594252</v>
      </c>
      <c r="AI42" s="42">
        <f t="shared" si="55"/>
        <v>0</v>
      </c>
      <c r="AJ42" s="42">
        <f t="shared" ref="AJ42:AJ57" si="58">$D$6*SUM(Y42:Z42,AD42:AE42)</f>
        <v>2251.4449834087595</v>
      </c>
      <c r="AK42" s="42">
        <f t="shared" si="53"/>
        <v>8331.4067570030111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26216.529672824476</v>
      </c>
      <c r="K43" s="11">
        <f t="shared" si="41"/>
        <v>262.16529672824475</v>
      </c>
      <c r="L43" s="24">
        <f t="shared" si="49"/>
        <v>2883.8332484928519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(Interventions)'!$B$264:$AV$384, 7)</f>
        <v>28.493570346372707</v>
      </c>
      <c r="S43" s="46">
        <f>VLOOKUP(I43, '[1]Lapse Rates'!$A$4:$F$24, 5)</f>
        <v>1.7512077999999999E-3</v>
      </c>
      <c r="T43" s="33">
        <f t="shared" ref="T43:T57" si="59">W42</f>
        <v>0.88405294134624035</v>
      </c>
      <c r="U43" s="33">
        <f t="shared" si="50"/>
        <v>2.5189824674166805E-2</v>
      </c>
      <c r="V43" s="39">
        <f t="shared" si="45"/>
        <v>1.5481604064984786E-3</v>
      </c>
      <c r="W43" s="32">
        <f t="shared" si="51"/>
        <v>0.85731495626557508</v>
      </c>
      <c r="X43" s="32"/>
      <c r="Y43" s="5">
        <f t="shared" si="56"/>
        <v>0</v>
      </c>
      <c r="Z43" s="5">
        <f t="shared" si="46"/>
        <v>5.3240231881400497</v>
      </c>
      <c r="AA43" s="5">
        <f t="shared" si="52"/>
        <v>0</v>
      </c>
      <c r="AB43" s="5">
        <f t="shared" si="35"/>
        <v>5.16299928796861</v>
      </c>
      <c r="AC43" s="32"/>
      <c r="AD43" s="5">
        <f t="shared" si="57"/>
        <v>22475.822989892666</v>
      </c>
      <c r="AE43" s="5">
        <f t="shared" si="37"/>
        <v>-224.75822989892666</v>
      </c>
      <c r="AF43" s="5">
        <f t="shared" si="37"/>
        <v>-2472.3533753088604</v>
      </c>
      <c r="AG43" s="5">
        <f>-U43*M43</f>
        <v>-15170.0429236988</v>
      </c>
      <c r="AH43" s="5">
        <f t="shared" si="38"/>
        <v>4608.6684609860804</v>
      </c>
      <c r="AI43" s="42">
        <f t="shared" si="55"/>
        <v>0</v>
      </c>
      <c r="AJ43" s="42">
        <f t="shared" si="58"/>
        <v>2183.3517396301427</v>
      </c>
      <c r="AK43" s="42">
        <f t="shared" si="53"/>
        <v>6792.0202006162235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26216.529672824476</v>
      </c>
      <c r="K44" s="11">
        <f t="shared" si="41"/>
        <v>262.16529672824475</v>
      </c>
      <c r="L44" s="24">
        <f t="shared" si="49"/>
        <v>2883.8332484928519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(Interventions)'!$B$264:$AV$384, 7)</f>
        <v>31.181111233206884</v>
      </c>
      <c r="S44" s="46">
        <f>VLOOKUP(I44, '[1]Lapse Rates'!$A$4:$F$24, 5)</f>
        <v>1.6267663999999999E-3</v>
      </c>
      <c r="T44" s="33">
        <f t="shared" si="59"/>
        <v>0.85731495626557508</v>
      </c>
      <c r="U44" s="33">
        <f t="shared" si="50"/>
        <v>2.673203301320879E-2</v>
      </c>
      <c r="V44" s="39">
        <f t="shared" si="45"/>
        <v>1.3946511650703068E-3</v>
      </c>
      <c r="W44" s="32">
        <f t="shared" si="51"/>
        <v>0.82918827208729595</v>
      </c>
      <c r="X44" s="32"/>
      <c r="Y44" s="5">
        <f t="shared" si="56"/>
        <v>0</v>
      </c>
      <c r="Z44" s="5">
        <f t="shared" si="46"/>
        <v>5.16299928796861</v>
      </c>
      <c r="AA44" s="5">
        <f t="shared" si="52"/>
        <v>0</v>
      </c>
      <c r="AB44" s="5">
        <f t="shared" si="35"/>
        <v>4.9936122391086011</v>
      </c>
      <c r="AC44" s="32"/>
      <c r="AD44" s="5">
        <f t="shared" si="57"/>
        <v>21738.438939534648</v>
      </c>
      <c r="AE44" s="5">
        <f t="shared" si="37"/>
        <v>-217.38438939534649</v>
      </c>
      <c r="AF44" s="5">
        <f t="shared" si="37"/>
        <v>-2391.2407083056814</v>
      </c>
      <c r="AG44" s="5">
        <f t="shared" ref="AG44:AG57" si="60">-U44*M44</f>
        <v>-16098.805509511716</v>
      </c>
      <c r="AH44" s="5">
        <f t="shared" si="38"/>
        <v>3031.0083323219042</v>
      </c>
      <c r="AI44" s="42">
        <f t="shared" si="55"/>
        <v>0</v>
      </c>
      <c r="AJ44" s="42">
        <f t="shared" si="58"/>
        <v>2111.7219415988152</v>
      </c>
      <c r="AK44" s="42">
        <f t="shared" si="53"/>
        <v>5142.7302739207189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26216.529672824476</v>
      </c>
      <c r="K45" s="11">
        <f t="shared" si="41"/>
        <v>262.16529672824475</v>
      </c>
      <c r="L45" s="24">
        <f t="shared" si="49"/>
        <v>2883.8332484928519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(Interventions)'!$B$264:$AV$384, 7)</f>
        <v>34.265981326686877</v>
      </c>
      <c r="S45" s="46">
        <f>VLOOKUP(I45, '[1]Lapse Rates'!$A$4:$F$24, 5)</f>
        <v>1.427546E-3</v>
      </c>
      <c r="T45" s="33">
        <f t="shared" si="59"/>
        <v>0.82918827208729595</v>
      </c>
      <c r="U45" s="33">
        <f t="shared" si="50"/>
        <v>2.8412949847651039E-2</v>
      </c>
      <c r="V45" s="39">
        <f t="shared" si="45"/>
        <v>1.183704401065131E-3</v>
      </c>
      <c r="W45" s="32">
        <f t="shared" si="51"/>
        <v>0.79959161783857979</v>
      </c>
      <c r="X45" s="32"/>
      <c r="Y45" s="5">
        <f t="shared" si="56"/>
        <v>0</v>
      </c>
      <c r="Z45" s="5">
        <f t="shared" si="46"/>
        <v>4.9936122391086011</v>
      </c>
      <c r="AA45" s="5">
        <f t="shared" si="52"/>
        <v>0</v>
      </c>
      <c r="AB45" s="5">
        <f t="shared" si="35"/>
        <v>4.8153726041931009</v>
      </c>
      <c r="AC45" s="32"/>
      <c r="AD45" s="5">
        <f t="shared" si="57"/>
        <v>20962.517375206855</v>
      </c>
      <c r="AE45" s="5">
        <f t="shared" si="37"/>
        <v>-209.62517375206855</v>
      </c>
      <c r="AF45" s="5">
        <f t="shared" si="37"/>
        <v>-2305.8888927390867</v>
      </c>
      <c r="AG45" s="5">
        <f t="shared" si="60"/>
        <v>-17111.102373801037</v>
      </c>
      <c r="AH45" s="5">
        <f t="shared" si="38"/>
        <v>1335.9009349146618</v>
      </c>
      <c r="AI45" s="42">
        <f t="shared" si="55"/>
        <v>0</v>
      </c>
      <c r="AJ45" s="42">
        <f t="shared" si="58"/>
        <v>2036.3485983233711</v>
      </c>
      <c r="AK45" s="42">
        <f t="shared" si="53"/>
        <v>3372.2495332380331</v>
      </c>
    </row>
    <row r="46" spans="1:39" ht="15" x14ac:dyDescent="0.2">
      <c r="A46" s="12"/>
      <c r="B46" s="13">
        <v>1</v>
      </c>
      <c r="C46" s="10">
        <f>$H$36*0.14+$B$49</f>
        <v>3670.3291386775863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26216.529672824476</v>
      </c>
      <c r="K46" s="11">
        <f t="shared" si="41"/>
        <v>262.16529672824475</v>
      </c>
      <c r="L46" s="24">
        <f t="shared" si="49"/>
        <v>2883.8332484928519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(Interventions)'!$B$264:$AV$384, 7)</f>
        <v>37.806664673967866</v>
      </c>
      <c r="S46" s="46">
        <f>VLOOKUP(I46, '[1]Lapse Rates'!$A$4:$F$24, 5)</f>
        <v>1.4710299999999999E-3</v>
      </c>
      <c r="T46" s="33">
        <f t="shared" si="59"/>
        <v>0.79959161783857979</v>
      </c>
      <c r="U46" s="33">
        <f t="shared" si="50"/>
        <v>3.0229892171738649E-2</v>
      </c>
      <c r="V46" s="39">
        <f t="shared" si="45"/>
        <v>1.176223257589086E-3</v>
      </c>
      <c r="W46" s="32">
        <f t="shared" si="51"/>
        <v>0.7681855024092521</v>
      </c>
      <c r="X46" s="32"/>
      <c r="Y46" s="5">
        <f t="shared" si="56"/>
        <v>0</v>
      </c>
      <c r="Z46" s="5">
        <f t="shared" si="46"/>
        <v>4.8153726041931009</v>
      </c>
      <c r="AA46" s="5">
        <f t="shared" si="52"/>
        <v>0</v>
      </c>
      <c r="AB46" s="5">
        <f t="shared" si="35"/>
        <v>4.6262358693042147</v>
      </c>
      <c r="AC46" s="32"/>
      <c r="AD46" s="5">
        <f t="shared" si="57"/>
        <v>20139.158018145736</v>
      </c>
      <c r="AE46" s="5">
        <f t="shared" si="37"/>
        <v>-201.39158018145736</v>
      </c>
      <c r="AF46" s="5">
        <f t="shared" si="37"/>
        <v>-2215.3188928579871</v>
      </c>
      <c r="AG46" s="5">
        <f t="shared" si="60"/>
        <v>-18205.317732693995</v>
      </c>
      <c r="AH46" s="5">
        <f t="shared" si="38"/>
        <v>-482.870187587705</v>
      </c>
      <c r="AI46" s="42">
        <f t="shared" si="55"/>
        <v>0</v>
      </c>
      <c r="AJ46" s="42">
        <f t="shared" si="58"/>
        <v>1956.3672756167671</v>
      </c>
      <c r="AK46" s="42">
        <f t="shared" si="53"/>
        <v>1473.4970880290621</v>
      </c>
    </row>
    <row r="47" spans="1:39" ht="15" x14ac:dyDescent="0.2">
      <c r="A47" s="12"/>
      <c r="B47" s="70" t="s">
        <v>49</v>
      </c>
      <c r="C47" s="72">
        <f>$H$36*0.11+$B$49</f>
        <v>2883.8332484928519</v>
      </c>
      <c r="D47" s="1"/>
      <c r="E47" s="1"/>
      <c r="F47" s="1"/>
      <c r="I47" s="2">
        <f t="shared" si="40"/>
        <v>10</v>
      </c>
      <c r="J47" s="11">
        <f t="shared" si="32"/>
        <v>26216.529672824476</v>
      </c>
      <c r="K47" s="11">
        <f t="shared" si="41"/>
        <v>262.16529672824475</v>
      </c>
      <c r="L47" s="24">
        <f t="shared" si="49"/>
        <v>2883.8332484928519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(Interventions)'!$B$264:$AV$384, 7)</f>
        <v>42.009697184992682</v>
      </c>
      <c r="S47" s="46">
        <f>VLOOKUP(I47, '[1]Lapse Rates'!$A$4:$F$24, 5)</f>
        <v>1.273365E-3</v>
      </c>
      <c r="T47" s="33">
        <f t="shared" si="59"/>
        <v>0.7681855024092521</v>
      </c>
      <c r="U47" s="33">
        <f t="shared" si="50"/>
        <v>3.2271240338114147E-2</v>
      </c>
      <c r="V47" s="39">
        <f t="shared" si="45"/>
        <v>9.7818053227535741E-4</v>
      </c>
      <c r="W47" s="32">
        <f t="shared" si="51"/>
        <v>0.73493608153886258</v>
      </c>
      <c r="X47" s="32"/>
      <c r="Y47" s="5">
        <f t="shared" si="56"/>
        <v>0</v>
      </c>
      <c r="Z47" s="5">
        <f t="shared" si="46"/>
        <v>4.6262358693042147</v>
      </c>
      <c r="AA47" s="5">
        <f t="shared" si="52"/>
        <v>0</v>
      </c>
      <c r="AB47" s="5">
        <f t="shared" si="35"/>
        <v>4.4259982144906767</v>
      </c>
      <c r="AC47" s="32"/>
      <c r="AD47" s="5">
        <f t="shared" si="57"/>
        <v>19267.473589292938</v>
      </c>
      <c r="AE47" s="5">
        <f t="shared" si="37"/>
        <v>-192.67473589292939</v>
      </c>
      <c r="AF47" s="5">
        <f t="shared" si="37"/>
        <v>-2119.4331074588254</v>
      </c>
      <c r="AG47" s="5">
        <f t="shared" si="60"/>
        <v>-19434.676797582146</v>
      </c>
      <c r="AH47" s="5">
        <f>SUM(AD47:AG47)</f>
        <v>-2479.3110516409615</v>
      </c>
      <c r="AI47" s="42">
        <f t="shared" si="55"/>
        <v>0</v>
      </c>
      <c r="AJ47" s="42">
        <f t="shared" si="58"/>
        <v>1871.6916012573201</v>
      </c>
      <c r="AK47" s="42">
        <f t="shared" si="53"/>
        <v>-607.61945038364138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26216.529672824476</v>
      </c>
      <c r="K48" s="11">
        <f t="shared" si="41"/>
        <v>262.16529672824475</v>
      </c>
      <c r="L48" s="24">
        <f t="shared" si="49"/>
        <v>2883.8332484928519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(Interventions)'!$B$264:$AV$384, 7)</f>
        <v>46.82689625497494</v>
      </c>
      <c r="S48" s="46">
        <f>VLOOKUP(I48, '[1]Lapse Rates'!$A$4:$F$24, 5)</f>
        <v>1.2241776999999999E-3</v>
      </c>
      <c r="T48" s="33">
        <f t="shared" si="59"/>
        <v>0.73493608153886258</v>
      </c>
      <c r="U48" s="33">
        <f t="shared" si="50"/>
        <v>3.4414775644258121E-2</v>
      </c>
      <c r="V48" s="39">
        <f t="shared" si="45"/>
        <v>8.9969236194525719E-4</v>
      </c>
      <c r="W48" s="32">
        <f t="shared" si="51"/>
        <v>0.69962161353265917</v>
      </c>
      <c r="X48" s="31"/>
      <c r="Y48" s="5">
        <f t="shared" si="56"/>
        <v>0</v>
      </c>
      <c r="Z48" s="5">
        <f t="shared" si="46"/>
        <v>4.4259982144906767</v>
      </c>
      <c r="AA48" s="5">
        <f t="shared" si="52"/>
        <v>0</v>
      </c>
      <c r="AB48" s="5">
        <f t="shared" si="35"/>
        <v>4.2133242469615979</v>
      </c>
      <c r="AC48" s="32"/>
      <c r="AD48" s="5">
        <f t="shared" si="57"/>
        <v>18341.650790928295</v>
      </c>
      <c r="AE48" s="5">
        <f t="shared" si="37"/>
        <v>-183.41650790928296</v>
      </c>
      <c r="AF48" s="5">
        <f t="shared" si="37"/>
        <v>-2017.5920704696991</v>
      </c>
      <c r="AG48" s="5">
        <f t="shared" si="60"/>
        <v>-20725.575921465923</v>
      </c>
      <c r="AH48" s="5">
        <f t="shared" ref="AH48:AH57" si="61">SUM(AD48:AG48)</f>
        <v>-4584.9337089166074</v>
      </c>
      <c r="AI48" s="42">
        <f t="shared" si="55"/>
        <v>0</v>
      </c>
      <c r="AJ48" s="42">
        <f t="shared" si="58"/>
        <v>1781.756973589007</v>
      </c>
      <c r="AK48" s="42">
        <f t="shared" ref="AK48:AK57" si="62">SUM(AH48:AJ48)</f>
        <v>-2803.1767353276005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26216.529672824476</v>
      </c>
      <c r="K49" s="11">
        <f t="shared" si="41"/>
        <v>262.16529672824475</v>
      </c>
      <c r="L49" s="24">
        <f t="shared" si="49"/>
        <v>2883.8332484928519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(Interventions)'!$B$264:$AV$384, 7)</f>
        <v>52.322573996118727</v>
      </c>
      <c r="S49" s="46">
        <f>VLOOKUP(I49, '[1]Lapse Rates'!$A$4:$F$24, 5)</f>
        <v>1.0124068E-3</v>
      </c>
      <c r="T49" s="33">
        <f t="shared" si="59"/>
        <v>0.69962161353265917</v>
      </c>
      <c r="U49" s="33">
        <f t="shared" si="50"/>
        <v>3.6606003643346541E-2</v>
      </c>
      <c r="V49" s="39">
        <f t="shared" si="45"/>
        <v>7.0830167896743614E-4</v>
      </c>
      <c r="W49" s="32">
        <f t="shared" si="51"/>
        <v>0.66230730821034522</v>
      </c>
      <c r="X49" s="31"/>
      <c r="Y49" s="5">
        <f t="shared" si="56"/>
        <v>0</v>
      </c>
      <c r="Z49" s="5">
        <f t="shared" si="46"/>
        <v>4.2133242469615979</v>
      </c>
      <c r="AA49" s="5">
        <f t="shared" si="52"/>
        <v>0</v>
      </c>
      <c r="AB49" s="5">
        <f t="shared" si="35"/>
        <v>3.9886066791620798</v>
      </c>
      <c r="AC49" s="32"/>
      <c r="AD49" s="5">
        <f t="shared" si="57"/>
        <v>17363.399198225023</v>
      </c>
      <c r="AE49" s="5">
        <f t="shared" si="37"/>
        <v>-173.63399198225022</v>
      </c>
      <c r="AF49" s="5">
        <f t="shared" si="37"/>
        <v>-1909.9838361367963</v>
      </c>
      <c r="AG49" s="5">
        <f t="shared" si="60"/>
        <v>-22045.196968128945</v>
      </c>
      <c r="AH49" s="5">
        <f t="shared" si="61"/>
        <v>-6765.415598022968</v>
      </c>
      <c r="AI49" s="42">
        <f t="shared" si="55"/>
        <v>0</v>
      </c>
      <c r="AJ49" s="42">
        <f t="shared" si="58"/>
        <v>1686.729293841043</v>
      </c>
      <c r="AK49" s="42">
        <f t="shared" si="62"/>
        <v>-5078.6863041819252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26216.529672824476</v>
      </c>
      <c r="K50" s="11">
        <f t="shared" si="41"/>
        <v>262.16529672824475</v>
      </c>
      <c r="L50" s="24">
        <f t="shared" si="49"/>
        <v>2883.8332484928519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(Interventions)'!$B$264:$AV$384, 7)</f>
        <v>58.629247022451537</v>
      </c>
      <c r="S50" s="46">
        <f>VLOOKUP(I50, '[1]Lapse Rates'!$A$4:$F$24, 5)</f>
        <v>8.7385670000000003E-4</v>
      </c>
      <c r="T50" s="33">
        <f t="shared" si="59"/>
        <v>0.66230730821034522</v>
      </c>
      <c r="U50" s="33">
        <f t="shared" si="50"/>
        <v>3.8830578777839277E-2</v>
      </c>
      <c r="V50" s="39">
        <f t="shared" si="45"/>
        <v>5.7876167873857523E-4</v>
      </c>
      <c r="W50" s="32">
        <f t="shared" si="51"/>
        <v>0.62289796775376738</v>
      </c>
      <c r="X50" s="31"/>
      <c r="Y50" s="5">
        <f t="shared" si="56"/>
        <v>0</v>
      </c>
      <c r="Z50" s="5">
        <f t="shared" si="46"/>
        <v>3.9886066791620798</v>
      </c>
      <c r="AA50" s="5">
        <f t="shared" si="52"/>
        <v>0</v>
      </c>
      <c r="AB50" s="5">
        <f t="shared" si="35"/>
        <v>3.7512722022238356</v>
      </c>
      <c r="AC50" s="32"/>
      <c r="AD50" s="5">
        <f t="shared" si="57"/>
        <v>16330.223054758706</v>
      </c>
      <c r="AE50" s="5">
        <f t="shared" si="37"/>
        <v>-163.30223054758704</v>
      </c>
      <c r="AF50" s="5">
        <f t="shared" si="37"/>
        <v>-1796.3338698269426</v>
      </c>
      <c r="AG50" s="5">
        <f t="shared" si="60"/>
        <v>-23384.900626799368</v>
      </c>
      <c r="AH50" s="5">
        <f t="shared" si="61"/>
        <v>-9014.3136724151918</v>
      </c>
      <c r="AI50" s="42">
        <f t="shared" si="55"/>
        <v>0</v>
      </c>
      <c r="AJ50" s="42">
        <f t="shared" si="58"/>
        <v>1586.3662151703365</v>
      </c>
      <c r="AK50" s="42">
        <f t="shared" si="62"/>
        <v>-7427.9474572448553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26216.529672824476</v>
      </c>
      <c r="K51" s="11">
        <f t="shared" si="41"/>
        <v>262.16529672824475</v>
      </c>
      <c r="L51" s="24">
        <f t="shared" si="49"/>
        <v>2883.8332484928519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(Interventions)'!$B$264:$AV$384, 7)</f>
        <v>65.618460941739116</v>
      </c>
      <c r="S51" s="46">
        <f>VLOOKUP(I51, '[1]Lapse Rates'!$A$4:$F$24, 5)</f>
        <v>8.3940749999999998E-4</v>
      </c>
      <c r="T51" s="33">
        <f t="shared" si="59"/>
        <v>0.62289796775376738</v>
      </c>
      <c r="U51" s="33">
        <f t="shared" si="50"/>
        <v>4.0873605967739257E-2</v>
      </c>
      <c r="V51" s="39">
        <f t="shared" si="45"/>
        <v>5.2286522586727049E-4</v>
      </c>
      <c r="W51" s="32">
        <f t="shared" si="51"/>
        <v>0.58150149656016081</v>
      </c>
      <c r="X51" s="31"/>
      <c r="Y51" s="5">
        <f t="shared" si="56"/>
        <v>0</v>
      </c>
      <c r="Z51" s="5">
        <f t="shared" si="46"/>
        <v>3.7512722022238356</v>
      </c>
      <c r="AA51" s="5">
        <f t="shared" si="52"/>
        <v>0</v>
      </c>
      <c r="AB51" s="5">
        <f t="shared" si="35"/>
        <v>3.5019706477192907</v>
      </c>
      <c r="AC51" s="32"/>
      <c r="AD51" s="5">
        <f t="shared" si="57"/>
        <v>15244.951239361295</v>
      </c>
      <c r="AE51" s="5">
        <f t="shared" si="37"/>
        <v>-152.44951239361296</v>
      </c>
      <c r="AF51" s="5">
        <f t="shared" si="37"/>
        <v>-1676.9533498285434</v>
      </c>
      <c r="AG51" s="5">
        <f t="shared" si="60"/>
        <v>-24615.270848345644</v>
      </c>
      <c r="AH51" s="5">
        <f t="shared" si="61"/>
        <v>-11199.722471206505</v>
      </c>
      <c r="AI51" s="42">
        <f t="shared" si="55"/>
        <v>0</v>
      </c>
      <c r="AJ51" s="42">
        <f t="shared" si="58"/>
        <v>1480.9424192185679</v>
      </c>
      <c r="AK51" s="42">
        <f t="shared" si="62"/>
        <v>-9718.7800519879384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26216.529672824476</v>
      </c>
      <c r="K52" s="11">
        <f t="shared" si="41"/>
        <v>262.16529672824475</v>
      </c>
      <c r="L52" s="24">
        <f t="shared" si="49"/>
        <v>2883.8332484928519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(Interventions)'!$B$264:$AV$384, 7)</f>
        <v>73.324441821224639</v>
      </c>
      <c r="S52" s="46">
        <f>VLOOKUP(I52, '[1]Lapse Rates'!$A$4:$F$24, 5)</f>
        <v>7.2940090000000004E-4</v>
      </c>
      <c r="T52" s="33">
        <f t="shared" si="59"/>
        <v>0.58150149656016081</v>
      </c>
      <c r="U52" s="33">
        <f t="shared" si="50"/>
        <v>4.2638272653480573E-2</v>
      </c>
      <c r="V52" s="39">
        <f t="shared" si="45"/>
        <v>4.241477149423282E-4</v>
      </c>
      <c r="W52" s="32">
        <f t="shared" si="51"/>
        <v>0.53843907619173792</v>
      </c>
      <c r="X52" s="31"/>
      <c r="Y52" s="5">
        <f t="shared" si="56"/>
        <v>0</v>
      </c>
      <c r="Z52" s="5">
        <f t="shared" si="46"/>
        <v>3.5019706477192907</v>
      </c>
      <c r="AA52" s="5">
        <f t="shared" si="52"/>
        <v>0</v>
      </c>
      <c r="AB52" s="5">
        <f t="shared" si="35"/>
        <v>3.2426362641587412</v>
      </c>
      <c r="AC52" s="32"/>
      <c r="AD52" s="5">
        <f t="shared" si="57"/>
        <v>14116.004017988897</v>
      </c>
      <c r="AE52" s="5">
        <f t="shared" si="37"/>
        <v>-141.16004017988897</v>
      </c>
      <c r="AF52" s="5">
        <f t="shared" si="37"/>
        <v>-1552.7685102095097</v>
      </c>
      <c r="AG52" s="5">
        <f t="shared" si="60"/>
        <v>-25678.004301832952</v>
      </c>
      <c r="AH52" s="5">
        <f t="shared" si="61"/>
        <v>-13255.928834233455</v>
      </c>
      <c r="AI52" s="42">
        <f t="shared" si="55"/>
        <v>0</v>
      </c>
      <c r="AJ52" s="42">
        <f t="shared" si="58"/>
        <v>1371.2757375436049</v>
      </c>
      <c r="AK52" s="42">
        <f t="shared" si="62"/>
        <v>-11884.65309668985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26216.529672824476</v>
      </c>
      <c r="K53" s="11">
        <f t="shared" si="41"/>
        <v>262.16529672824475</v>
      </c>
      <c r="L53" s="24">
        <f t="shared" si="49"/>
        <v>2883.8332484928519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(Interventions)'!$B$264:$AV$384, 7)</f>
        <v>81.646807871367216</v>
      </c>
      <c r="S53" s="46">
        <f>VLOOKUP(I53, '[1]Lapse Rates'!$A$4:$F$24, 5)</f>
        <v>6.1234970000000001E-4</v>
      </c>
      <c r="T53" s="33">
        <f t="shared" si="59"/>
        <v>0.53843907619173792</v>
      </c>
      <c r="U53" s="33">
        <f t="shared" si="50"/>
        <v>4.3961831804263274E-2</v>
      </c>
      <c r="V53" s="39">
        <f t="shared" si="45"/>
        <v>3.2971300677428787E-4</v>
      </c>
      <c r="W53" s="32">
        <f t="shared" si="51"/>
        <v>0.49414753138070033</v>
      </c>
      <c r="X53" s="31"/>
      <c r="Y53" s="5">
        <f t="shared" si="56"/>
        <v>0</v>
      </c>
      <c r="Z53" s="5">
        <f t="shared" si="46"/>
        <v>3.2426362641587412</v>
      </c>
      <c r="AA53" s="5">
        <f t="shared" si="52"/>
        <v>0</v>
      </c>
      <c r="AB53" s="5">
        <f t="shared" si="35"/>
        <v>2.9758997367586777</v>
      </c>
      <c r="AC53" s="32"/>
      <c r="AD53" s="5">
        <f t="shared" si="57"/>
        <v>12954.833419195094</v>
      </c>
      <c r="AE53" s="5">
        <f t="shared" si="37"/>
        <v>-129.54833419195094</v>
      </c>
      <c r="AF53" s="5">
        <f t="shared" si="37"/>
        <v>-1425.0390806563285</v>
      </c>
      <c r="AG53" s="5">
        <f t="shared" si="60"/>
        <v>-26475.090005649668</v>
      </c>
      <c r="AH53" s="5">
        <f t="shared" si="61"/>
        <v>-15074.844001302854</v>
      </c>
      <c r="AI53" s="42">
        <f t="shared" si="55"/>
        <v>0</v>
      </c>
      <c r="AJ53" s="42">
        <f t="shared" si="58"/>
        <v>1258.4785694563222</v>
      </c>
      <c r="AK53" s="42">
        <f t="shared" si="62"/>
        <v>-13816.365431846532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26216.529672824476</v>
      </c>
      <c r="K54" s="11">
        <f t="shared" si="41"/>
        <v>262.16529672824475</v>
      </c>
      <c r="L54" s="24">
        <f t="shared" si="49"/>
        <v>2883.8332484928519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(Interventions)'!$B$264:$AV$384, 7)</f>
        <v>90.703928999526738</v>
      </c>
      <c r="S54" s="46">
        <f>VLOOKUP(I54, '[1]Lapse Rates'!$A$4:$F$24, 5)</f>
        <v>4.6742110000000002E-4</v>
      </c>
      <c r="T54" s="33">
        <f t="shared" si="59"/>
        <v>0.49414753138070033</v>
      </c>
      <c r="U54" s="33">
        <f t="shared" si="50"/>
        <v>4.4821122601646453E-2</v>
      </c>
      <c r="V54" s="39">
        <f t="shared" si="45"/>
        <v>2.3097498268025149E-4</v>
      </c>
      <c r="W54" s="32">
        <f t="shared" si="51"/>
        <v>0.44909543379637362</v>
      </c>
      <c r="X54" s="31"/>
      <c r="Y54" s="5">
        <f t="shared" si="56"/>
        <v>0</v>
      </c>
      <c r="Z54" s="5">
        <f t="shared" si="46"/>
        <v>2.9758997367586777</v>
      </c>
      <c r="AA54" s="5">
        <f t="shared" si="52"/>
        <v>0</v>
      </c>
      <c r="AB54" s="5">
        <f t="shared" si="35"/>
        <v>2.7045829399975627</v>
      </c>
      <c r="AC54" s="32"/>
      <c r="AD54" s="5">
        <f t="shared" si="57"/>
        <v>11773.72376605261</v>
      </c>
      <c r="AE54" s="5">
        <f t="shared" si="37"/>
        <v>-117.73723766052609</v>
      </c>
      <c r="AF54" s="5">
        <f t="shared" si="37"/>
        <v>-1295.1163437283026</v>
      </c>
      <c r="AG54" s="5">
        <f t="shared" si="60"/>
        <v>-26992.57984326694</v>
      </c>
      <c r="AH54" s="5">
        <f t="shared" si="61"/>
        <v>-16631.709658603158</v>
      </c>
      <c r="AI54" s="42">
        <f t="shared" si="55"/>
        <v>0</v>
      </c>
      <c r="AJ54" s="42">
        <f t="shared" si="58"/>
        <v>1143.7442141994395</v>
      </c>
      <c r="AK54" s="42">
        <f t="shared" si="62"/>
        <v>-15487.965444403719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26216.529672824476</v>
      </c>
      <c r="K55" s="11">
        <f t="shared" si="41"/>
        <v>262.16529672824475</v>
      </c>
      <c r="L55" s="24">
        <f t="shared" si="49"/>
        <v>2883.8332484928519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(Interventions)'!$B$264:$AV$384, 7)</f>
        <v>100.80955225284251</v>
      </c>
      <c r="S55" s="46">
        <f>VLOOKUP(I55, '[1]Lapse Rates'!$A$4:$F$24, 5)</f>
        <v>4.0205260000000001E-4</v>
      </c>
      <c r="T55" s="33">
        <f t="shared" si="59"/>
        <v>0.44909543379637362</v>
      </c>
      <c r="U55" s="33">
        <f t="shared" si="50"/>
        <v>4.52731095998085E-2</v>
      </c>
      <c r="V55" s="39">
        <f t="shared" si="45"/>
        <v>1.8055998680595989E-4</v>
      </c>
      <c r="W55" s="32">
        <f t="shared" si="51"/>
        <v>0.40364176420975917</v>
      </c>
      <c r="X55" s="31"/>
      <c r="Y55" s="5">
        <f t="shared" si="56"/>
        <v>0</v>
      </c>
      <c r="Z55" s="5">
        <f t="shared" si="56"/>
        <v>2.7045829399975627</v>
      </c>
      <c r="AA55" s="5">
        <f t="shared" si="52"/>
        <v>0</v>
      </c>
      <c r="AB55" s="5">
        <f t="shared" si="35"/>
        <v>2.4308477601827905</v>
      </c>
      <c r="AC55" s="32"/>
      <c r="AD55" s="5">
        <f t="shared" si="57"/>
        <v>10582.086288596372</v>
      </c>
      <c r="AE55" s="5">
        <f t="shared" si="37"/>
        <v>-105.82086288596372</v>
      </c>
      <c r="AF55" s="5">
        <f t="shared" si="37"/>
        <v>-1164.0355401084155</v>
      </c>
      <c r="AG55" s="5">
        <f t="shared" si="60"/>
        <v>-27264.779521183074</v>
      </c>
      <c r="AH55" s="5">
        <f t="shared" si="61"/>
        <v>-17952.549635581083</v>
      </c>
      <c r="AI55" s="42">
        <f t="shared" si="55"/>
        <v>0</v>
      </c>
      <c r="AJ55" s="42">
        <f t="shared" si="58"/>
        <v>1027.986957848605</v>
      </c>
      <c r="AK55" s="42">
        <f t="shared" si="62"/>
        <v>-16924.56267773248</v>
      </c>
    </row>
    <row r="56" spans="1:37" ht="15" x14ac:dyDescent="0.2">
      <c r="I56" s="2">
        <f t="shared" si="40"/>
        <v>19</v>
      </c>
      <c r="J56" s="11">
        <f t="shared" si="32"/>
        <v>26216.529672824476</v>
      </c>
      <c r="K56" s="11">
        <f t="shared" si="41"/>
        <v>262.16529672824475</v>
      </c>
      <c r="L56" s="24">
        <f t="shared" si="49"/>
        <v>2883.8332484928519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(Interventions)'!$B$264:$AV$384, 7)</f>
        <v>112.06892191309132</v>
      </c>
      <c r="S56" s="46">
        <f>VLOOKUP(I56, '[1]Lapse Rates'!$A$4:$F$24, 5)</f>
        <v>3.3283375800000001E-2</v>
      </c>
      <c r="T56" s="33">
        <f t="shared" si="59"/>
        <v>0.40364176420975917</v>
      </c>
      <c r="U56" s="33">
        <f t="shared" si="50"/>
        <v>4.5235697354085912E-2</v>
      </c>
      <c r="V56" s="39">
        <f t="shared" si="45"/>
        <v>1.3434560526768405E-2</v>
      </c>
      <c r="W56" s="32">
        <f t="shared" si="51"/>
        <v>0.34497150632890483</v>
      </c>
      <c r="X56" s="31"/>
      <c r="Y56" s="5">
        <f t="shared" si="56"/>
        <v>0</v>
      </c>
      <c r="Z56" s="5">
        <f t="shared" si="56"/>
        <v>2.4308477601827905</v>
      </c>
      <c r="AA56" s="5">
        <f t="shared" si="52"/>
        <v>0</v>
      </c>
      <c r="AB56" s="5">
        <f t="shared" si="35"/>
        <v>2.0775184528495001</v>
      </c>
      <c r="AC56" s="32"/>
      <c r="AD56" s="5">
        <f t="shared" si="57"/>
        <v>9043.9557319506894</v>
      </c>
      <c r="AE56" s="5">
        <f t="shared" si="37"/>
        <v>-90.439557319506903</v>
      </c>
      <c r="AF56" s="5">
        <f t="shared" si="37"/>
        <v>-994.84029973395809</v>
      </c>
      <c r="AG56" s="5">
        <f t="shared" si="60"/>
        <v>-27242.248781853803</v>
      </c>
      <c r="AH56" s="5">
        <f t="shared" si="61"/>
        <v>-19283.572906956579</v>
      </c>
      <c r="AI56" s="42">
        <f t="shared" si="55"/>
        <v>0</v>
      </c>
      <c r="AJ56" s="42">
        <f t="shared" si="58"/>
        <v>878.57840289659293</v>
      </c>
      <c r="AK56" s="42">
        <f t="shared" si="62"/>
        <v>-18404.994504059985</v>
      </c>
    </row>
    <row r="57" spans="1:37" ht="15" x14ac:dyDescent="0.2">
      <c r="I57" s="2">
        <f t="shared" si="40"/>
        <v>20</v>
      </c>
      <c r="J57" s="11">
        <f t="shared" si="32"/>
        <v>26216.529672824476</v>
      </c>
      <c r="K57" s="11">
        <f t="shared" si="41"/>
        <v>262.16529672824475</v>
      </c>
      <c r="L57" s="24">
        <f t="shared" si="49"/>
        <v>2883.8332484928519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(Interventions)'!$B$264:$AV$384, 7)</f>
        <v>124.66206078260305</v>
      </c>
      <c r="S57" s="46">
        <f>VLOOKUP(I57, '[1]Lapse Rates'!$A$4:$F$24, 5)</f>
        <v>0</v>
      </c>
      <c r="T57" s="33">
        <f t="shared" si="59"/>
        <v>0.34497150632890483</v>
      </c>
      <c r="U57" s="33">
        <f t="shared" si="50"/>
        <v>4.3004858890240062E-2</v>
      </c>
      <c r="V57" s="39">
        <f t="shared" si="45"/>
        <v>0</v>
      </c>
      <c r="W57" s="32">
        <f t="shared" si="51"/>
        <v>0.30196664743866475</v>
      </c>
      <c r="X57" s="31"/>
      <c r="Y57" s="5">
        <f t="shared" si="56"/>
        <v>0</v>
      </c>
      <c r="Z57" s="5">
        <f t="shared" si="56"/>
        <v>2.0775184528495001</v>
      </c>
      <c r="AA57" s="5">
        <f t="shared" si="52"/>
        <v>0</v>
      </c>
      <c r="AB57" s="5">
        <f t="shared" si="35"/>
        <v>1.8185307212033963</v>
      </c>
      <c r="AC57" s="32"/>
      <c r="AD57" s="5">
        <f t="shared" si="57"/>
        <v>7916.5175727790811</v>
      </c>
      <c r="AE57" s="5">
        <f t="shared" si="37"/>
        <v>-79.16517572779081</v>
      </c>
      <c r="AF57" s="5">
        <f t="shared" si="37"/>
        <v>-870.82145781954023</v>
      </c>
      <c r="AG57" s="5">
        <f t="shared" si="60"/>
        <v>-25898.773164610382</v>
      </c>
      <c r="AH57" s="5">
        <f t="shared" si="61"/>
        <v>-18932.242225378632</v>
      </c>
      <c r="AI57" s="42">
        <f t="shared" si="55"/>
        <v>0</v>
      </c>
      <c r="AJ57" s="42">
        <f t="shared" si="58"/>
        <v>769.04807471095614</v>
      </c>
      <c r="AK57" s="42">
        <f t="shared" si="62"/>
        <v>-18163.194150667674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386721.4895600836</v>
      </c>
      <c r="AE60" s="21">
        <f t="shared" ref="AE60:AK60" si="63">SUM(AE37:AE57)</f>
        <v>-13835.002732983003</v>
      </c>
      <c r="AF60" s="21">
        <f t="shared" si="63"/>
        <v>-40502.820023766086</v>
      </c>
      <c r="AG60" s="21">
        <f t="shared" si="63"/>
        <v>-400200.59294142405</v>
      </c>
      <c r="AH60" s="21">
        <f t="shared" si="63"/>
        <v>-67816.92613808965</v>
      </c>
      <c r="AI60" s="21">
        <f t="shared" si="63"/>
        <v>0</v>
      </c>
      <c r="AJ60" s="21">
        <f t="shared" si="63"/>
        <v>35045.595750100736</v>
      </c>
      <c r="AK60" s="21">
        <f t="shared" si="63"/>
        <v>-32771.330387988899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204682.13206778053</v>
      </c>
      <c r="AE62" s="21">
        <f t="shared" ref="AE62:AK62" si="64">AE37+NPV($D$6,AE38:AE57)</f>
        <v>-12037.538055159874</v>
      </c>
      <c r="AF62" s="21">
        <f t="shared" si="64"/>
        <v>-20730.605830706663</v>
      </c>
      <c r="AG62" s="21">
        <f t="shared" si="64"/>
        <v>-148204.03332248522</v>
      </c>
      <c r="AH62" s="21">
        <f t="shared" si="64"/>
        <v>23709.954859428701</v>
      </c>
      <c r="AI62" s="21">
        <f t="shared" si="64"/>
        <v>0</v>
      </c>
      <c r="AJ62" s="21">
        <f t="shared" si="64"/>
        <v>17359.505165490627</v>
      </c>
      <c r="AK62" s="21">
        <f t="shared" si="64"/>
        <v>41069.460024919317</v>
      </c>
    </row>
    <row r="64" spans="1:37" x14ac:dyDescent="0.15">
      <c r="AC64" s="22" t="str">
        <f>"Present Value at "&amp;TEXT($D$7,"0.00%")&amp;":"</f>
        <v>Present Value at 5.64%:</v>
      </c>
      <c r="AD64" s="21">
        <f>AD37+NPV($D$7,AD38:AD57)</f>
        <v>258474.14263434077</v>
      </c>
      <c r="AE64" s="21">
        <f t="shared" ref="AE64:AK64" si="65">AE37+NPV($D$7,AE38:AE57)</f>
        <v>-12566.237835813656</v>
      </c>
      <c r="AF64" s="21">
        <f t="shared" si="65"/>
        <v>-26546.33363659056</v>
      </c>
      <c r="AG64" s="21">
        <f t="shared" si="65"/>
        <v>-216100.07357369078</v>
      </c>
      <c r="AH64" s="21">
        <f t="shared" si="65"/>
        <v>3261.4975882458275</v>
      </c>
      <c r="AI64" s="21">
        <f t="shared" si="65"/>
        <v>0</v>
      </c>
      <c r="AJ64" s="21">
        <f t="shared" si="65"/>
        <v>22585.917770267679</v>
      </c>
      <c r="AK64" s="21">
        <f t="shared" si="65"/>
        <v>25847.415358513492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25792.483809863967</v>
      </c>
    </row>
    <row r="69" spans="1:39" x14ac:dyDescent="0.15">
      <c r="G69" s="49" t="s">
        <v>111</v>
      </c>
      <c r="I69" s="1">
        <v>0</v>
      </c>
      <c r="J69" s="11">
        <f>H$68</f>
        <v>25792.483809863967</v>
      </c>
      <c r="K69" s="11">
        <f>J69*$C$10</f>
        <v>10316.993523945588</v>
      </c>
      <c r="L69" s="24">
        <f>$C$78</f>
        <v>3610.9740553284528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25792.483809863967</v>
      </c>
      <c r="AE69" s="5">
        <f>-$W69*K69</f>
        <v>-10316.993523945588</v>
      </c>
      <c r="AF69" s="5">
        <f>-$W69*L69</f>
        <v>-3610.9740553284528</v>
      </c>
      <c r="AG69" s="5"/>
      <c r="AH69" s="5">
        <f>SUM(AD69:AG69)</f>
        <v>11864.516230589925</v>
      </c>
      <c r="AI69" s="42">
        <f>Y69-AA69</f>
        <v>0</v>
      </c>
      <c r="AJ69" s="42"/>
      <c r="AK69" s="42">
        <f>SUM(AH69:AJ69)</f>
        <v>11864.516230589925</v>
      </c>
      <c r="AL69" s="6" t="s">
        <v>39</v>
      </c>
      <c r="AM69" s="36">
        <f>AK96</f>
        <v>25537.162710950135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25792.483809863967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(Interventions)'!$B$264:$AV$384, 10)</f>
        <v>18.198120682551124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1.8198120682551125E-2</v>
      </c>
      <c r="V70" s="39">
        <f>MIN(S70*T70,T70-U70)</f>
        <v>2.3220462500000002E-3</v>
      </c>
      <c r="W70" s="32">
        <f>T70-SUM(U70:V70)</f>
        <v>0.9794798330674489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5.8987116038837666</v>
      </c>
      <c r="AC70" s="32"/>
      <c r="AD70" s="5">
        <f t="shared" ref="AD70:AD72" si="74">$W70*J70</f>
        <v>25263.217736480437</v>
      </c>
      <c r="AE70" s="5">
        <f t="shared" ref="AE70:AF89" si="75">-$W70*K70</f>
        <v>0</v>
      </c>
      <c r="AF70" s="5">
        <f t="shared" si="75"/>
        <v>0</v>
      </c>
      <c r="AG70" s="5">
        <f>-U70*M70</f>
        <v>-10959.436020532081</v>
      </c>
      <c r="AH70" s="5">
        <f t="shared" ref="AH70:AH78" si="76">SUM(AD70:AG70)</f>
        <v>14303.781715948357</v>
      </c>
      <c r="AI70" s="42">
        <f>-M70*$W69*(N70-N69)/1000</f>
        <v>0</v>
      </c>
      <c r="AJ70" s="42">
        <f>$D$6*SUM(Y70:Z70,AD70:AE70)</f>
        <v>2478.9124465977311</v>
      </c>
      <c r="AK70" s="42">
        <f t="shared" ref="AK70" si="77">SUM(AH70:AJ70)</f>
        <v>16782.69416254609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25792.483809863967</v>
      </c>
      <c r="K71" s="11">
        <f t="shared" ref="K71:K89" si="79">J71*$C$11</f>
        <v>257.92483809863967</v>
      </c>
      <c r="L71" s="24">
        <f>$C$79</f>
        <v>2837.1995410325335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(Interventions)'!$B$264:$AV$384, 10)</f>
        <v>19.842274030817919</v>
      </c>
      <c r="S71" s="46">
        <f>VLOOKUP(I71, '[1]Lapse Rates'!$A$4:$F$24, 5)</f>
        <v>2.1348066000000001E-3</v>
      </c>
      <c r="T71" s="33">
        <f t="shared" ref="T71:T73" si="80">W70</f>
        <v>0.9794798330674489</v>
      </c>
      <c r="U71" s="33">
        <f>T71*R71/1000</f>
        <v>1.943510725538411E-2</v>
      </c>
      <c r="V71" s="39">
        <f t="shared" ref="V71:V89" si="81">MIN(S71*T71,T71-U71)</f>
        <v>2.0910000121992884E-3</v>
      </c>
      <c r="W71" s="32">
        <f>T71-SUM(U71:V71)</f>
        <v>0.95795372579986549</v>
      </c>
      <c r="X71" s="32"/>
      <c r="Y71" s="5">
        <f t="shared" ref="Y71:Z86" si="82">AA70</f>
        <v>0</v>
      </c>
      <c r="Z71" s="5">
        <f t="shared" si="82"/>
        <v>5.8987116038837666</v>
      </c>
      <c r="AA71" s="5">
        <f>O71*W71</f>
        <v>0</v>
      </c>
      <c r="AB71" s="5">
        <f t="shared" si="73"/>
        <v>5.7690751433472718</v>
      </c>
      <c r="AC71" s="32"/>
      <c r="AD71" s="5">
        <f t="shared" si="74"/>
        <v>24708.005963291896</v>
      </c>
      <c r="AE71" s="5">
        <f t="shared" si="75"/>
        <v>-247.08005963291896</v>
      </c>
      <c r="AF71" s="5">
        <f t="shared" si="75"/>
        <v>-2717.9058711697839</v>
      </c>
      <c r="AG71" s="5">
        <f t="shared" ref="AG71:AG74" si="83">-U71*M71</f>
        <v>-11704.385207302717</v>
      </c>
      <c r="AH71" s="5">
        <f t="shared" si="76"/>
        <v>10038.634825186478</v>
      </c>
      <c r="AI71" s="42">
        <f>-M71*($W70*N71-$W69*N70)/1000</f>
        <v>0</v>
      </c>
      <c r="AJ71" s="42">
        <f t="shared" ref="AJ71:AJ72" si="84">$D$6*SUM(Y71:Z71,AD71:AE71)</f>
        <v>2400.1954947572872</v>
      </c>
      <c r="AK71" s="42">
        <f>SUM(AH71:AJ71)</f>
        <v>12438.830319943765</v>
      </c>
      <c r="AL71" s="48" t="s">
        <v>59</v>
      </c>
      <c r="AM71" s="54">
        <f>AK96/AD96</f>
        <v>0.10000000410319373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25792.483809863967</v>
      </c>
      <c r="K72" s="11">
        <f t="shared" si="79"/>
        <v>257.92483809863967</v>
      </c>
      <c r="L72" s="24">
        <f t="shared" ref="L72:L89" si="85">$C$79</f>
        <v>2837.1995410325335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(Interventions)'!$B$264:$AV$384, 10)</f>
        <v>21.580456539532086</v>
      </c>
      <c r="S72" s="46">
        <f>VLOOKUP(I72, '[1]Lapse Rates'!$A$4:$F$24, 5)</f>
        <v>2.1304430000000001E-3</v>
      </c>
      <c r="T72" s="33">
        <f t="shared" si="80"/>
        <v>0.95795372579986549</v>
      </c>
      <c r="U72" s="33">
        <f t="shared" ref="U72:U89" si="86">T72*R72/1000</f>
        <v>2.0673078746506836E-2</v>
      </c>
      <c r="V72" s="39">
        <f t="shared" si="81"/>
        <v>2.040865809454243E-3</v>
      </c>
      <c r="W72" s="32">
        <f t="shared" ref="W72:W89" si="87">T72-SUM(U72:V72)</f>
        <v>0.93523978124390439</v>
      </c>
      <c r="X72" s="32"/>
      <c r="Y72" s="5">
        <f t="shared" si="82"/>
        <v>0</v>
      </c>
      <c r="Z72" s="5">
        <f t="shared" si="82"/>
        <v>5.7690751433472718</v>
      </c>
      <c r="AA72" s="5">
        <f t="shared" ref="AA72:AA89" si="88">O72*W72</f>
        <v>0</v>
      </c>
      <c r="AB72" s="5">
        <f t="shared" si="73"/>
        <v>5.6322851821873527</v>
      </c>
      <c r="AC72" s="32"/>
      <c r="AD72" s="5">
        <f t="shared" si="74"/>
        <v>24122.15691607412</v>
      </c>
      <c r="AE72" s="5">
        <f t="shared" si="75"/>
        <v>-241.22156916074121</v>
      </c>
      <c r="AF72" s="5">
        <f>-$W72*L72</f>
        <v>-2653.4618781005724</v>
      </c>
      <c r="AG72" s="5">
        <f t="shared" si="83"/>
        <v>-12449.927540430066</v>
      </c>
      <c r="AH72" s="5">
        <f t="shared" si="76"/>
        <v>8777.5459283827386</v>
      </c>
      <c r="AI72" s="42">
        <f>-M72*($W71*N72-$W70*N71)/1000</f>
        <v>0</v>
      </c>
      <c r="AJ72" s="42">
        <f t="shared" si="84"/>
        <v>2343.285703803765</v>
      </c>
      <c r="AK72" s="42">
        <f t="shared" ref="AK72:AK79" si="89">SUM(AH72:AJ72)</f>
        <v>11120.831632186504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25792.483809863967</v>
      </c>
      <c r="K73" s="11">
        <f t="shared" si="79"/>
        <v>257.92483809863967</v>
      </c>
      <c r="L73" s="24">
        <f t="shared" si="85"/>
        <v>2837.1995410325335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(Interventions)'!$B$264:$AV$384, 10)</f>
        <v>23.410394696139068</v>
      </c>
      <c r="S73" s="46">
        <f>VLOOKUP(I73, '[1]Lapse Rates'!$A$4:$F$24, 5)</f>
        <v>1.8971547999999999E-3</v>
      </c>
      <c r="T73" s="33">
        <f t="shared" si="80"/>
        <v>0.93523978124390439</v>
      </c>
      <c r="U73" s="33">
        <f t="shared" si="86"/>
        <v>2.1894332414450563E-2</v>
      </c>
      <c r="V73" s="39">
        <f t="shared" si="81"/>
        <v>1.774294640137823E-3</v>
      </c>
      <c r="W73" s="32">
        <f t="shared" si="87"/>
        <v>0.911571154189316</v>
      </c>
      <c r="X73" s="32"/>
      <c r="Y73" s="5">
        <f>AA72</f>
        <v>0</v>
      </c>
      <c r="Z73" s="5">
        <f t="shared" si="82"/>
        <v>5.6322851821873527</v>
      </c>
      <c r="AA73" s="5">
        <f t="shared" si="88"/>
        <v>0</v>
      </c>
      <c r="AB73" s="5">
        <f t="shared" si="73"/>
        <v>5.4897458461627755</v>
      </c>
      <c r="AC73" s="32"/>
      <c r="AD73" s="5">
        <f>$W73*J73</f>
        <v>23511.684235966943</v>
      </c>
      <c r="AE73" s="5">
        <f t="shared" si="75"/>
        <v>-235.11684235966942</v>
      </c>
      <c r="AF73" s="5">
        <f t="shared" si="75"/>
        <v>-2586.309260284424</v>
      </c>
      <c r="AG73" s="5">
        <f t="shared" si="83"/>
        <v>-13185.401915622147</v>
      </c>
      <c r="AH73" s="5">
        <f t="shared" si="76"/>
        <v>7504.8562177007043</v>
      </c>
      <c r="AI73" s="42">
        <f t="shared" ref="AI73:AI89" si="91">-M73*($W72*N73-$W71*N72)/1000</f>
        <v>0</v>
      </c>
      <c r="AJ73" s="42">
        <f>$D$6*SUM(Y73:Z73,AD73:AE73)</f>
        <v>2283.9837884892463</v>
      </c>
      <c r="AK73" s="42">
        <f t="shared" si="89"/>
        <v>9788.8400061899501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25792.483809863967</v>
      </c>
      <c r="K74" s="11">
        <f t="shared" si="79"/>
        <v>257.92483809863967</v>
      </c>
      <c r="L74" s="24">
        <f t="shared" si="85"/>
        <v>2837.1995410325335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(Interventions)'!$B$264:$AV$384, 10)</f>
        <v>25.458926339925078</v>
      </c>
      <c r="S74" s="46">
        <f>VLOOKUP(I74, '[1]Lapse Rates'!$A$4:$F$24, 5)</f>
        <v>1.8563969E-3</v>
      </c>
      <c r="T74" s="33">
        <f>W73</f>
        <v>0.911571154189316</v>
      </c>
      <c r="U74" s="33">
        <f t="shared" si="86"/>
        <v>2.3207622868106282E-2</v>
      </c>
      <c r="V74" s="39">
        <f t="shared" si="81"/>
        <v>1.6922378647664684E-3</v>
      </c>
      <c r="W74" s="32">
        <f t="shared" si="87"/>
        <v>0.88667129345644324</v>
      </c>
      <c r="X74" s="32"/>
      <c r="Y74" s="5">
        <f t="shared" ref="Y74:Z89" si="92">AA73</f>
        <v>0</v>
      </c>
      <c r="Z74" s="5">
        <f t="shared" si="82"/>
        <v>5.4897458461627755</v>
      </c>
      <c r="AA74" s="5">
        <f t="shared" si="88"/>
        <v>0</v>
      </c>
      <c r="AB74" s="5">
        <f t="shared" si="73"/>
        <v>5.3397916638698035</v>
      </c>
      <c r="AC74" s="32"/>
      <c r="AD74" s="5">
        <f t="shared" ref="AD74:AD88" si="93">$W74*J74</f>
        <v>22869.454981146453</v>
      </c>
      <c r="AE74" s="5">
        <f t="shared" si="75"/>
        <v>-228.69454981146455</v>
      </c>
      <c r="AF74" s="5">
        <f t="shared" si="75"/>
        <v>-2515.6633868413437</v>
      </c>
      <c r="AG74" s="5">
        <f t="shared" si="83"/>
        <v>-13976.303512236778</v>
      </c>
      <c r="AH74" s="5">
        <f t="shared" si="76"/>
        <v>6148.7935322568646</v>
      </c>
      <c r="AI74" s="42">
        <f t="shared" si="91"/>
        <v>0</v>
      </c>
      <c r="AJ74" s="42">
        <f t="shared" ref="AJ74:AJ89" si="94">$D$6*SUM(Y74:Z74,AD74:AE74)</f>
        <v>2221.5971423814713</v>
      </c>
      <c r="AK74" s="42">
        <f t="shared" si="89"/>
        <v>8370.3906746383363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25792.483809863967</v>
      </c>
      <c r="K75" s="11">
        <f t="shared" si="79"/>
        <v>257.92483809863967</v>
      </c>
      <c r="L75" s="24">
        <f t="shared" si="85"/>
        <v>2837.1995410325335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(Interventions)'!$B$264:$AV$384, 10)</f>
        <v>28.050665107828053</v>
      </c>
      <c r="S75" s="46">
        <f>VLOOKUP(I75, '[1]Lapse Rates'!$A$4:$F$24, 5)</f>
        <v>1.7512077999999999E-3</v>
      </c>
      <c r="T75" s="33">
        <f t="shared" ref="T75:T89" si="95">W74</f>
        <v>0.88667129345644324</v>
      </c>
      <c r="U75" s="33">
        <f t="shared" si="86"/>
        <v>2.4871719513471419E-2</v>
      </c>
      <c r="V75" s="39">
        <f t="shared" si="81"/>
        <v>1.5527456851370124E-3</v>
      </c>
      <c r="W75" s="32">
        <f t="shared" si="87"/>
        <v>0.86024682825783483</v>
      </c>
      <c r="X75" s="32"/>
      <c r="Y75" s="5">
        <f t="shared" si="92"/>
        <v>0</v>
      </c>
      <c r="Z75" s="5">
        <f t="shared" si="82"/>
        <v>5.3397916638698035</v>
      </c>
      <c r="AA75" s="5">
        <f t="shared" si="88"/>
        <v>0</v>
      </c>
      <c r="AB75" s="5">
        <f t="shared" si="73"/>
        <v>5.1806558713488764</v>
      </c>
      <c r="AC75" s="32"/>
      <c r="AD75" s="5">
        <f t="shared" si="93"/>
        <v>22187.902390327032</v>
      </c>
      <c r="AE75" s="5">
        <f t="shared" si="75"/>
        <v>-221.87902390327034</v>
      </c>
      <c r="AF75" s="5">
        <f t="shared" si="75"/>
        <v>-2440.6919063078217</v>
      </c>
      <c r="AG75" s="5">
        <f>-U75*M75</f>
        <v>-14978.470770878379</v>
      </c>
      <c r="AH75" s="5">
        <f t="shared" si="76"/>
        <v>4546.860689237561</v>
      </c>
      <c r="AI75" s="42">
        <f t="shared" si="91"/>
        <v>0</v>
      </c>
      <c r="AJ75" s="42">
        <f t="shared" si="94"/>
        <v>2155.3907258083968</v>
      </c>
      <c r="AK75" s="42">
        <f t="shared" si="89"/>
        <v>6702.2514150459574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25792.483809863967</v>
      </c>
      <c r="K76" s="11">
        <f t="shared" si="79"/>
        <v>257.92483809863967</v>
      </c>
      <c r="L76" s="24">
        <f t="shared" si="85"/>
        <v>2837.1995410325335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(Interventions)'!$B$264:$AV$384, 10)</f>
        <v>30.696430747716622</v>
      </c>
      <c r="S76" s="46">
        <f>VLOOKUP(I76, '[1]Lapse Rates'!$A$4:$F$24, 5)</f>
        <v>1.6267663999999999E-3</v>
      </c>
      <c r="T76" s="33">
        <f t="shared" si="95"/>
        <v>0.86024682825783483</v>
      </c>
      <c r="U76" s="33">
        <f t="shared" si="86"/>
        <v>2.6406507189559503E-2</v>
      </c>
      <c r="V76" s="39">
        <f t="shared" si="81"/>
        <v>1.3994206359164161E-3</v>
      </c>
      <c r="W76" s="32">
        <f t="shared" si="87"/>
        <v>0.83244090043235897</v>
      </c>
      <c r="X76" s="32"/>
      <c r="Y76" s="5">
        <f t="shared" si="92"/>
        <v>0</v>
      </c>
      <c r="Z76" s="5">
        <f t="shared" si="82"/>
        <v>5.1806558713488764</v>
      </c>
      <c r="AA76" s="5">
        <f t="shared" si="88"/>
        <v>0</v>
      </c>
      <c r="AB76" s="5">
        <f t="shared" si="73"/>
        <v>5.0132005102647907</v>
      </c>
      <c r="AC76" s="32"/>
      <c r="AD76" s="5">
        <f t="shared" si="93"/>
        <v>21470.718447070201</v>
      </c>
      <c r="AE76" s="5">
        <f t="shared" si="75"/>
        <v>-214.707184470702</v>
      </c>
      <c r="AF76" s="5">
        <f t="shared" si="75"/>
        <v>-2361.8009406433976</v>
      </c>
      <c r="AG76" s="5">
        <f t="shared" ref="AG76:AG89" si="96">-U76*M76</f>
        <v>-15902.764418261229</v>
      </c>
      <c r="AH76" s="5">
        <f t="shared" si="76"/>
        <v>2991.4459036948738</v>
      </c>
      <c r="AI76" s="42">
        <f t="shared" si="91"/>
        <v>0</v>
      </c>
      <c r="AJ76" s="42">
        <f t="shared" si="94"/>
        <v>2085.7229272019904</v>
      </c>
      <c r="AK76" s="42">
        <f t="shared" si="89"/>
        <v>5077.1688308968642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25792.483809863967</v>
      </c>
      <c r="K77" s="11">
        <f t="shared" si="79"/>
        <v>257.92483809863967</v>
      </c>
      <c r="L77" s="24">
        <f t="shared" si="85"/>
        <v>2837.1995410325335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(Interventions)'!$B$264:$AV$384, 10)</f>
        <v>33.733349492593305</v>
      </c>
      <c r="S77" s="46">
        <f>VLOOKUP(I77, '[1]Lapse Rates'!$A$4:$F$24, 5)</f>
        <v>1.427546E-3</v>
      </c>
      <c r="T77" s="33">
        <f t="shared" si="95"/>
        <v>0.83244090043235897</v>
      </c>
      <c r="U77" s="33">
        <f t="shared" si="86"/>
        <v>2.8081019826213829E-2</v>
      </c>
      <c r="V77" s="39">
        <f t="shared" si="81"/>
        <v>1.1883476776486123E-3</v>
      </c>
      <c r="W77" s="32">
        <f t="shared" si="87"/>
        <v>0.80317153292849652</v>
      </c>
      <c r="X77" s="32"/>
      <c r="Y77" s="5">
        <f t="shared" si="92"/>
        <v>0</v>
      </c>
      <c r="Z77" s="5">
        <f t="shared" si="82"/>
        <v>5.0132005102647907</v>
      </c>
      <c r="AA77" s="5">
        <f t="shared" si="88"/>
        <v>0</v>
      </c>
      <c r="AB77" s="5">
        <f t="shared" si="73"/>
        <v>4.8369318910399555</v>
      </c>
      <c r="AC77" s="32"/>
      <c r="AD77" s="5">
        <f t="shared" si="93"/>
        <v>20715.78875960187</v>
      </c>
      <c r="AE77" s="5">
        <f t="shared" si="75"/>
        <v>-207.1578875960187</v>
      </c>
      <c r="AF77" s="5">
        <f t="shared" si="75"/>
        <v>-2278.7579045951265</v>
      </c>
      <c r="AG77" s="5">
        <f t="shared" si="96"/>
        <v>-16911.204488920928</v>
      </c>
      <c r="AH77" s="5">
        <f t="shared" si="76"/>
        <v>1318.6684784897952</v>
      </c>
      <c r="AI77" s="42">
        <f t="shared" si="91"/>
        <v>0</v>
      </c>
      <c r="AJ77" s="42">
        <f t="shared" si="94"/>
        <v>2012.388483513831</v>
      </c>
      <c r="AK77" s="42">
        <f t="shared" si="89"/>
        <v>3331.0569620036263</v>
      </c>
    </row>
    <row r="78" spans="1:39" ht="15" x14ac:dyDescent="0.2">
      <c r="A78" s="12"/>
      <c r="B78" s="13">
        <v>1</v>
      </c>
      <c r="C78" s="10">
        <f>$H$68*0.14+$B$81</f>
        <v>3610.9740553284528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25792.483809863967</v>
      </c>
      <c r="K78" s="11">
        <f t="shared" si="79"/>
        <v>257.92483809863967</v>
      </c>
      <c r="L78" s="24">
        <f t="shared" si="85"/>
        <v>2837.1995410325335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(Interventions)'!$B$264:$AV$384, 10)</f>
        <v>37.218996311160076</v>
      </c>
      <c r="S78" s="46">
        <f>VLOOKUP(I78, '[1]Lapse Rates'!$A$4:$F$24, 5)</f>
        <v>1.4710299999999999E-3</v>
      </c>
      <c r="T78" s="33">
        <f t="shared" si="95"/>
        <v>0.80317153292849652</v>
      </c>
      <c r="U78" s="33">
        <f t="shared" si="86"/>
        <v>2.9893238321294497E-2</v>
      </c>
      <c r="V78" s="39">
        <f t="shared" si="81"/>
        <v>1.1814894200838063E-3</v>
      </c>
      <c r="W78" s="32">
        <f t="shared" si="87"/>
        <v>0.77209680518711821</v>
      </c>
      <c r="X78" s="32"/>
      <c r="Y78" s="5">
        <f t="shared" si="92"/>
        <v>0</v>
      </c>
      <c r="Z78" s="5">
        <f t="shared" si="82"/>
        <v>4.8369318910399555</v>
      </c>
      <c r="AA78" s="5">
        <f t="shared" si="88"/>
        <v>0</v>
      </c>
      <c r="AB78" s="5">
        <f t="shared" si="73"/>
        <v>4.6497908689103298</v>
      </c>
      <c r="AC78" s="32"/>
      <c r="AD78" s="5">
        <f t="shared" si="93"/>
        <v>19914.29434743644</v>
      </c>
      <c r="AE78" s="5">
        <f t="shared" si="75"/>
        <v>-199.14294347436439</v>
      </c>
      <c r="AF78" s="5">
        <f t="shared" si="75"/>
        <v>-2190.592701309577</v>
      </c>
      <c r="AG78" s="5">
        <f t="shared" si="96"/>
        <v>-18002.575020994864</v>
      </c>
      <c r="AH78" s="5">
        <f t="shared" si="76"/>
        <v>-478.01631834236832</v>
      </c>
      <c r="AI78" s="42">
        <f t="shared" si="91"/>
        <v>0</v>
      </c>
      <c r="AJ78" s="42">
        <f t="shared" si="94"/>
        <v>1934.5308557471908</v>
      </c>
      <c r="AK78" s="42">
        <f t="shared" si="89"/>
        <v>1456.5145374048225</v>
      </c>
    </row>
    <row r="79" spans="1:39" ht="15" x14ac:dyDescent="0.2">
      <c r="A79" s="12"/>
      <c r="B79" s="70" t="s">
        <v>49</v>
      </c>
      <c r="C79" s="10">
        <f>$H$68*0.11+$B$81</f>
        <v>2837.1995410325335</v>
      </c>
      <c r="D79" s="1"/>
      <c r="E79" s="1"/>
      <c r="F79" s="1"/>
      <c r="I79" s="2">
        <f t="shared" si="78"/>
        <v>10</v>
      </c>
      <c r="J79" s="11">
        <f t="shared" si="68"/>
        <v>25792.483809863967</v>
      </c>
      <c r="K79" s="11">
        <f t="shared" si="79"/>
        <v>257.92483809863967</v>
      </c>
      <c r="L79" s="24">
        <f t="shared" si="85"/>
        <v>2837.1995410325335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(Interventions)'!$B$264:$AV$384, 10)</f>
        <v>41.356696710614557</v>
      </c>
      <c r="S79" s="46">
        <f>VLOOKUP(I79, '[1]Lapse Rates'!$A$4:$F$24, 5)</f>
        <v>1.273365E-3</v>
      </c>
      <c r="T79" s="33">
        <f t="shared" si="95"/>
        <v>0.77209680518711821</v>
      </c>
      <c r="U79" s="33">
        <f t="shared" si="86"/>
        <v>3.1931373403358103E-2</v>
      </c>
      <c r="V79" s="39">
        <f t="shared" si="81"/>
        <v>9.8316104833709472E-4</v>
      </c>
      <c r="W79" s="32">
        <f t="shared" si="87"/>
        <v>0.73918227073542297</v>
      </c>
      <c r="X79" s="32"/>
      <c r="Y79" s="5">
        <f t="shared" si="92"/>
        <v>0</v>
      </c>
      <c r="Z79" s="5">
        <f t="shared" si="82"/>
        <v>4.6497908689103298</v>
      </c>
      <c r="AA79" s="5">
        <f t="shared" si="88"/>
        <v>0</v>
      </c>
      <c r="AB79" s="5">
        <f t="shared" si="73"/>
        <v>4.4515699972272307</v>
      </c>
      <c r="AC79" s="32"/>
      <c r="AD79" s="5">
        <f t="shared" si="93"/>
        <v>19065.34675048188</v>
      </c>
      <c r="AE79" s="5">
        <f t="shared" si="75"/>
        <v>-190.65346750481879</v>
      </c>
      <c r="AF79" s="5">
        <f t="shared" si="75"/>
        <v>-2097.2075992699279</v>
      </c>
      <c r="AG79" s="5">
        <f t="shared" si="96"/>
        <v>-19229.999073330946</v>
      </c>
      <c r="AH79" s="5">
        <f>SUM(AD79:AG79)</f>
        <v>-2452.5133896238149</v>
      </c>
      <c r="AI79" s="42">
        <f t="shared" si="91"/>
        <v>0</v>
      </c>
      <c r="AJ79" s="42">
        <f t="shared" si="94"/>
        <v>1852.0635555442896</v>
      </c>
      <c r="AK79" s="42">
        <f t="shared" si="89"/>
        <v>-600.44983407952532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25792.483809863967</v>
      </c>
      <c r="K80" s="11">
        <f t="shared" si="79"/>
        <v>257.92483809863967</v>
      </c>
      <c r="L80" s="24">
        <f t="shared" si="85"/>
        <v>2837.1995410325335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(Interventions)'!$B$264:$AV$384, 10)</f>
        <v>46.099017038576363</v>
      </c>
      <c r="S80" s="46">
        <f>VLOOKUP(I80, '[1]Lapse Rates'!$A$4:$F$24, 5)</f>
        <v>1.2241776999999999E-3</v>
      </c>
      <c r="T80" s="33">
        <f t="shared" si="95"/>
        <v>0.73918227073542297</v>
      </c>
      <c r="U80" s="33">
        <f t="shared" si="86"/>
        <v>3.4075576093245831E-2</v>
      </c>
      <c r="V80" s="39">
        <f t="shared" si="81"/>
        <v>9.0489045206966739E-4</v>
      </c>
      <c r="W80" s="32">
        <f t="shared" si="87"/>
        <v>0.70420180419010747</v>
      </c>
      <c r="X80" s="31"/>
      <c r="Y80" s="5">
        <f t="shared" si="92"/>
        <v>0</v>
      </c>
      <c r="Z80" s="5">
        <f t="shared" si="82"/>
        <v>4.4515699972272307</v>
      </c>
      <c r="AA80" s="5">
        <f t="shared" si="88"/>
        <v>0</v>
      </c>
      <c r="AB80" s="5">
        <f t="shared" si="73"/>
        <v>4.2409074833560423</v>
      </c>
      <c r="AC80" s="32"/>
      <c r="AD80" s="5">
        <f t="shared" si="93"/>
        <v>18163.113633450343</v>
      </c>
      <c r="AE80" s="5">
        <f t="shared" si="75"/>
        <v>-181.63113633450342</v>
      </c>
      <c r="AF80" s="5">
        <f t="shared" si="75"/>
        <v>-1997.961035642455</v>
      </c>
      <c r="AG80" s="5">
        <f t="shared" si="96"/>
        <v>-20521.300115059345</v>
      </c>
      <c r="AH80" s="5">
        <f t="shared" ref="AH80:AH89" si="97">SUM(AD80:AG80)</f>
        <v>-4537.7786535859614</v>
      </c>
      <c r="AI80" s="42">
        <f t="shared" si="91"/>
        <v>0</v>
      </c>
      <c r="AJ80" s="42">
        <f t="shared" si="94"/>
        <v>1764.4201319837919</v>
      </c>
      <c r="AK80" s="42">
        <f t="shared" ref="AK80:AK89" si="98">SUM(AH80:AJ80)</f>
        <v>-2773.3585216021693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25792.483809863967</v>
      </c>
      <c r="K81" s="11">
        <f t="shared" si="79"/>
        <v>257.92483809863967</v>
      </c>
      <c r="L81" s="24">
        <f t="shared" si="85"/>
        <v>2837.1995410325335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(Interventions)'!$B$264:$AV$384, 10)</f>
        <v>51.509269737111701</v>
      </c>
      <c r="S81" s="46">
        <f>VLOOKUP(I81, '[1]Lapse Rates'!$A$4:$F$24, 5)</f>
        <v>1.0124068E-3</v>
      </c>
      <c r="T81" s="33">
        <f t="shared" si="95"/>
        <v>0.70420180419010747</v>
      </c>
      <c r="U81" s="33">
        <f t="shared" si="86"/>
        <v>3.6272920681388959E-2</v>
      </c>
      <c r="V81" s="39">
        <f t="shared" si="81"/>
        <v>7.1293869513433332E-4</v>
      </c>
      <c r="W81" s="32">
        <f t="shared" si="87"/>
        <v>0.66721594481358415</v>
      </c>
      <c r="X81" s="31"/>
      <c r="Y81" s="5">
        <f t="shared" si="92"/>
        <v>0</v>
      </c>
      <c r="Z81" s="5">
        <f t="shared" si="82"/>
        <v>4.2409074833560423</v>
      </c>
      <c r="AA81" s="5">
        <f t="shared" si="88"/>
        <v>0</v>
      </c>
      <c r="AB81" s="5">
        <f t="shared" si="73"/>
        <v>4.0181679122913998</v>
      </c>
      <c r="AC81" s="32"/>
      <c r="AD81" s="5">
        <f t="shared" si="93"/>
        <v>17209.156454287458</v>
      </c>
      <c r="AE81" s="5">
        <f t="shared" si="75"/>
        <v>-172.09156454287458</v>
      </c>
      <c r="AF81" s="5">
        <f t="shared" si="75"/>
        <v>-1893.0247723946891</v>
      </c>
      <c r="AG81" s="5">
        <f t="shared" si="96"/>
        <v>-21844.604749032191</v>
      </c>
      <c r="AH81" s="5">
        <f t="shared" si="97"/>
        <v>-6700.5646316822967</v>
      </c>
      <c r="AI81" s="42">
        <f t="shared" si="91"/>
        <v>0</v>
      </c>
      <c r="AJ81" s="42">
        <f t="shared" si="94"/>
        <v>1671.7520987080609</v>
      </c>
      <c r="AK81" s="42">
        <f t="shared" si="98"/>
        <v>-5028.8125329742361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25792.483809863967</v>
      </c>
      <c r="K82" s="11">
        <f t="shared" si="79"/>
        <v>257.92483809863967</v>
      </c>
      <c r="L82" s="24">
        <f t="shared" si="85"/>
        <v>2837.1995410325335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(Interventions)'!$B$264:$AV$384, 10)</f>
        <v>57.717911576506694</v>
      </c>
      <c r="S82" s="46">
        <f>VLOOKUP(I82, '[1]Lapse Rates'!$A$4:$F$24, 5)</f>
        <v>8.7385670000000003E-4</v>
      </c>
      <c r="T82" s="33">
        <f t="shared" si="95"/>
        <v>0.66721594481358415</v>
      </c>
      <c r="U82" s="33">
        <f t="shared" si="86"/>
        <v>3.8510310905185821E-2</v>
      </c>
      <c r="V82" s="39">
        <f t="shared" si="81"/>
        <v>5.8305112372218073E-4</v>
      </c>
      <c r="W82" s="32">
        <f t="shared" si="87"/>
        <v>0.62812258278467614</v>
      </c>
      <c r="X82" s="31"/>
      <c r="Y82" s="5">
        <f t="shared" si="92"/>
        <v>0</v>
      </c>
      <c r="Z82" s="5">
        <f t="shared" si="82"/>
        <v>4.0181679122913998</v>
      </c>
      <c r="AA82" s="5">
        <f t="shared" si="88"/>
        <v>0</v>
      </c>
      <c r="AB82" s="5">
        <f t="shared" si="73"/>
        <v>3.7827363490783275</v>
      </c>
      <c r="AC82" s="32"/>
      <c r="AD82" s="5">
        <f t="shared" si="93"/>
        <v>16200.841547083699</v>
      </c>
      <c r="AE82" s="5">
        <f t="shared" si="75"/>
        <v>-162.00841547083698</v>
      </c>
      <c r="AF82" s="5">
        <f t="shared" si="75"/>
        <v>-1782.1091035888526</v>
      </c>
      <c r="AG82" s="5">
        <f t="shared" si="96"/>
        <v>-23192.026026119151</v>
      </c>
      <c r="AH82" s="5">
        <f t="shared" si="97"/>
        <v>-8935.3019980951412</v>
      </c>
      <c r="AI82" s="42">
        <f t="shared" si="91"/>
        <v>0</v>
      </c>
      <c r="AJ82" s="42">
        <f t="shared" si="94"/>
        <v>1573.8037124834177</v>
      </c>
      <c r="AK82" s="42">
        <f t="shared" si="98"/>
        <v>-7361.498285611724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25792.483809863967</v>
      </c>
      <c r="K83" s="11">
        <f t="shared" si="79"/>
        <v>257.92483809863967</v>
      </c>
      <c r="L83" s="24">
        <f t="shared" si="85"/>
        <v>2837.1995410325335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(Interventions)'!$B$264:$AV$384, 10)</f>
        <v>64.598484864924515</v>
      </c>
      <c r="S83" s="46">
        <f>VLOOKUP(I83, '[1]Lapse Rates'!$A$4:$F$24, 5)</f>
        <v>8.3940749999999998E-4</v>
      </c>
      <c r="T83" s="33">
        <f t="shared" si="95"/>
        <v>0.62812258278467614</v>
      </c>
      <c r="U83" s="33">
        <f t="shared" si="86"/>
        <v>4.0575767157333194E-2</v>
      </c>
      <c r="V83" s="39">
        <f t="shared" si="81"/>
        <v>5.27250806908828E-4</v>
      </c>
      <c r="W83" s="32">
        <f t="shared" si="87"/>
        <v>0.58701956482043416</v>
      </c>
      <c r="X83" s="31"/>
      <c r="Y83" s="5">
        <f t="shared" si="92"/>
        <v>0</v>
      </c>
      <c r="Z83" s="5">
        <f t="shared" si="82"/>
        <v>3.7827363490783275</v>
      </c>
      <c r="AA83" s="5">
        <f t="shared" si="88"/>
        <v>0</v>
      </c>
      <c r="AB83" s="5">
        <f t="shared" si="73"/>
        <v>3.5352020550224523</v>
      </c>
      <c r="AC83" s="32"/>
      <c r="AD83" s="5">
        <f t="shared" si="93"/>
        <v>15140.69262170444</v>
      </c>
      <c r="AE83" s="5">
        <f t="shared" si="75"/>
        <v>-151.4069262170444</v>
      </c>
      <c r="AF83" s="5">
        <f t="shared" si="75"/>
        <v>-1665.4916398856533</v>
      </c>
      <c r="AG83" s="5">
        <f t="shared" si="96"/>
        <v>-24435.90367939361</v>
      </c>
      <c r="AH83" s="5">
        <f t="shared" si="97"/>
        <v>-11112.109623791868</v>
      </c>
      <c r="AI83" s="42">
        <f t="shared" si="91"/>
        <v>0</v>
      </c>
      <c r="AJ83" s="42">
        <f t="shared" si="94"/>
        <v>1470.8200131631581</v>
      </c>
      <c r="AK83" s="42">
        <f t="shared" si="98"/>
        <v>-9641.2896106287099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25792.483809863967</v>
      </c>
      <c r="K84" s="11">
        <f t="shared" si="79"/>
        <v>257.92483809863967</v>
      </c>
      <c r="L84" s="24">
        <f t="shared" si="85"/>
        <v>2837.1995410325335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(Interventions)'!$B$264:$AV$384, 10)</f>
        <v>72.184683658200427</v>
      </c>
      <c r="S84" s="46">
        <f>VLOOKUP(I84, '[1]Lapse Rates'!$A$4:$F$24, 5)</f>
        <v>7.2940090000000004E-4</v>
      </c>
      <c r="T84" s="33">
        <f t="shared" si="95"/>
        <v>0.58701956482043416</v>
      </c>
      <c r="U84" s="33">
        <f t="shared" si="86"/>
        <v>4.2373821587737517E-2</v>
      </c>
      <c r="V84" s="39">
        <f t="shared" si="81"/>
        <v>4.2817259889763303E-4</v>
      </c>
      <c r="W84" s="32">
        <f t="shared" si="87"/>
        <v>0.54421757063379905</v>
      </c>
      <c r="X84" s="31"/>
      <c r="Y84" s="5">
        <f t="shared" si="92"/>
        <v>0</v>
      </c>
      <c r="Z84" s="5">
        <f t="shared" si="82"/>
        <v>3.5352020550224523</v>
      </c>
      <c r="AA84" s="5">
        <f t="shared" si="88"/>
        <v>0</v>
      </c>
      <c r="AB84" s="5">
        <f t="shared" si="73"/>
        <v>3.2774360334522217</v>
      </c>
      <c r="AC84" s="32"/>
      <c r="AD84" s="5">
        <f t="shared" si="93"/>
        <v>14036.722879615761</v>
      </c>
      <c r="AE84" s="5">
        <f t="shared" si="75"/>
        <v>-140.3672287961576</v>
      </c>
      <c r="AF84" s="5">
        <f t="shared" si="75"/>
        <v>-1544.0538416240549</v>
      </c>
      <c r="AG84" s="5">
        <f t="shared" si="96"/>
        <v>-25518.744200961577</v>
      </c>
      <c r="AH84" s="5">
        <f t="shared" si="97"/>
        <v>-13166.442391766028</v>
      </c>
      <c r="AI84" s="42">
        <f t="shared" si="91"/>
        <v>0</v>
      </c>
      <c r="AJ84" s="42">
        <f t="shared" si="94"/>
        <v>1363.5792926670008</v>
      </c>
      <c r="AK84" s="42">
        <f t="shared" si="98"/>
        <v>-11802.863099099028</v>
      </c>
    </row>
    <row r="85" spans="1:37" ht="15" x14ac:dyDescent="0.2">
      <c r="I85" s="2">
        <f t="shared" si="78"/>
        <v>16</v>
      </c>
      <c r="J85" s="11">
        <f t="shared" si="68"/>
        <v>25792.483809863967</v>
      </c>
      <c r="K85" s="11">
        <f t="shared" si="79"/>
        <v>257.92483809863967</v>
      </c>
      <c r="L85" s="24">
        <f t="shared" si="85"/>
        <v>2837.1995410325335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(Interventions)'!$B$264:$AV$384, 10)</f>
        <v>80.377686505491027</v>
      </c>
      <c r="S85" s="46">
        <f>VLOOKUP(I85, '[1]Lapse Rates'!$A$4:$F$24, 5)</f>
        <v>6.1234970000000001E-4</v>
      </c>
      <c r="T85" s="33">
        <f t="shared" si="95"/>
        <v>0.54421757063379905</v>
      </c>
      <c r="U85" s="33">
        <f t="shared" si="86"/>
        <v>4.3742949283183424E-2</v>
      </c>
      <c r="V85" s="39">
        <f t="shared" si="81"/>
        <v>3.3325146611233564E-4</v>
      </c>
      <c r="W85" s="32">
        <f t="shared" si="87"/>
        <v>0.50014136988450331</v>
      </c>
      <c r="X85" s="31"/>
      <c r="Y85" s="5">
        <f t="shared" si="92"/>
        <v>0</v>
      </c>
      <c r="Z85" s="5">
        <f t="shared" si="82"/>
        <v>3.2774360334522217</v>
      </c>
      <c r="AA85" s="5">
        <f t="shared" si="88"/>
        <v>0</v>
      </c>
      <c r="AB85" s="5">
        <f t="shared" si="73"/>
        <v>3.0119963704417452</v>
      </c>
      <c r="AC85" s="32"/>
      <c r="AD85" s="5">
        <f t="shared" si="93"/>
        <v>12899.888185389238</v>
      </c>
      <c r="AE85" s="5">
        <f t="shared" si="75"/>
        <v>-128.99888185389239</v>
      </c>
      <c r="AF85" s="5">
        <f t="shared" si="75"/>
        <v>-1419.0008650876953</v>
      </c>
      <c r="AG85" s="5">
        <f t="shared" si="96"/>
        <v>-26343.272603862271</v>
      </c>
      <c r="AH85" s="5">
        <f t="shared" si="97"/>
        <v>-14991.384165414622</v>
      </c>
      <c r="AI85" s="42">
        <f t="shared" si="91"/>
        <v>0</v>
      </c>
      <c r="AJ85" s="42">
        <f t="shared" si="94"/>
        <v>1253.1457571516989</v>
      </c>
      <c r="AK85" s="42">
        <f t="shared" si="98"/>
        <v>-13738.238408262923</v>
      </c>
    </row>
    <row r="86" spans="1:37" ht="15" x14ac:dyDescent="0.2">
      <c r="I86" s="2">
        <f t="shared" si="78"/>
        <v>17</v>
      </c>
      <c r="J86" s="11">
        <f t="shared" si="68"/>
        <v>25792.483809863967</v>
      </c>
      <c r="K86" s="11">
        <f t="shared" si="79"/>
        <v>257.92483809863967</v>
      </c>
      <c r="L86" s="24">
        <f t="shared" si="85"/>
        <v>2837.1995410325335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(Interventions)'!$B$264:$AV$384, 10)</f>
        <v>89.294023367409736</v>
      </c>
      <c r="S86" s="46">
        <f>VLOOKUP(I86, '[1]Lapse Rates'!$A$4:$F$24, 5)</f>
        <v>4.6742110000000002E-4</v>
      </c>
      <c r="T86" s="33">
        <f t="shared" si="95"/>
        <v>0.50014136988450331</v>
      </c>
      <c r="U86" s="33">
        <f t="shared" si="86"/>
        <v>4.4659635169475152E-2</v>
      </c>
      <c r="V86" s="39">
        <f t="shared" si="81"/>
        <v>2.3377662926692141E-4</v>
      </c>
      <c r="W86" s="32">
        <f t="shared" si="87"/>
        <v>0.45524795808576124</v>
      </c>
      <c r="X86" s="31"/>
      <c r="Y86" s="5">
        <f t="shared" si="92"/>
        <v>0</v>
      </c>
      <c r="Z86" s="5">
        <f t="shared" si="82"/>
        <v>3.0119963704417452</v>
      </c>
      <c r="AA86" s="5">
        <f t="shared" si="88"/>
        <v>0</v>
      </c>
      <c r="AB86" s="5">
        <f t="shared" si="73"/>
        <v>2.7416352255002989</v>
      </c>
      <c r="AC86" s="32"/>
      <c r="AD86" s="5">
        <f t="shared" si="93"/>
        <v>11741.975588400626</v>
      </c>
      <c r="AE86" s="5">
        <f t="shared" si="75"/>
        <v>-117.41975588400626</v>
      </c>
      <c r="AF86" s="5">
        <f t="shared" si="75"/>
        <v>-1291.6292977369199</v>
      </c>
      <c r="AG86" s="5">
        <f t="shared" si="96"/>
        <v>-26895.327428477853</v>
      </c>
      <c r="AH86" s="5">
        <f t="shared" si="97"/>
        <v>-16562.400893698152</v>
      </c>
      <c r="AI86" s="42">
        <f t="shared" si="91"/>
        <v>0</v>
      </c>
      <c r="AJ86" s="42">
        <f t="shared" si="94"/>
        <v>1140.6644040138208</v>
      </c>
      <c r="AK86" s="42">
        <f t="shared" si="98"/>
        <v>-15421.736489684332</v>
      </c>
    </row>
    <row r="87" spans="1:37" ht="15" x14ac:dyDescent="0.2">
      <c r="I87" s="2">
        <f t="shared" si="78"/>
        <v>18</v>
      </c>
      <c r="J87" s="11">
        <f t="shared" si="68"/>
        <v>25792.483809863967</v>
      </c>
      <c r="K87" s="11">
        <f t="shared" si="79"/>
        <v>257.92483809863967</v>
      </c>
      <c r="L87" s="24">
        <f t="shared" si="85"/>
        <v>2837.1995410325335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(Interventions)'!$B$264:$AV$384, 10)</f>
        <v>99.242564393990037</v>
      </c>
      <c r="S87" s="46">
        <f>VLOOKUP(I87, '[1]Lapse Rates'!$A$4:$F$24, 5)</f>
        <v>4.0205260000000001E-4</v>
      </c>
      <c r="T87" s="33">
        <f t="shared" si="95"/>
        <v>0.45524795808576124</v>
      </c>
      <c r="U87" s="33">
        <f t="shared" si="86"/>
        <v>4.5179974795558638E-2</v>
      </c>
      <c r="V87" s="39">
        <f t="shared" si="81"/>
        <v>1.8303362519307134E-4</v>
      </c>
      <c r="W87" s="32">
        <f t="shared" si="87"/>
        <v>0.40988494966500955</v>
      </c>
      <c r="X87" s="31"/>
      <c r="Y87" s="5">
        <f t="shared" si="92"/>
        <v>0</v>
      </c>
      <c r="Z87" s="5">
        <f t="shared" si="92"/>
        <v>2.7416352255002989</v>
      </c>
      <c r="AA87" s="5">
        <f t="shared" si="88"/>
        <v>0</v>
      </c>
      <c r="AB87" s="5">
        <f t="shared" si="73"/>
        <v>2.4684460335180902</v>
      </c>
      <c r="AC87" s="32"/>
      <c r="AD87" s="5">
        <f t="shared" si="93"/>
        <v>10571.950928141665</v>
      </c>
      <c r="AE87" s="5">
        <f t="shared" si="75"/>
        <v>-105.71950928141666</v>
      </c>
      <c r="AF87" s="5">
        <f t="shared" si="75"/>
        <v>-1162.9253910657083</v>
      </c>
      <c r="AG87" s="5">
        <f t="shared" si="96"/>
        <v>-27208.691041154481</v>
      </c>
      <c r="AH87" s="5">
        <f t="shared" si="97"/>
        <v>-17905.385013359941</v>
      </c>
      <c r="AI87" s="42">
        <f t="shared" si="91"/>
        <v>0</v>
      </c>
      <c r="AJ87" s="42">
        <f t="shared" si="94"/>
        <v>1027.006256605812</v>
      </c>
      <c r="AK87" s="42">
        <f t="shared" si="98"/>
        <v>-16878.378756754129</v>
      </c>
    </row>
    <row r="88" spans="1:37" ht="15" x14ac:dyDescent="0.2">
      <c r="I88" s="2">
        <f t="shared" si="78"/>
        <v>19</v>
      </c>
      <c r="J88" s="11">
        <f t="shared" si="68"/>
        <v>25792.483809863967</v>
      </c>
      <c r="K88" s="11">
        <f t="shared" si="79"/>
        <v>257.92483809863967</v>
      </c>
      <c r="L88" s="24">
        <f t="shared" si="85"/>
        <v>2837.1995410325335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(Interventions)'!$B$264:$AV$384, 10)</f>
        <v>110.3269179455303</v>
      </c>
      <c r="S88" s="46">
        <f>VLOOKUP(I88, '[1]Lapse Rates'!$A$4:$F$24, 5)</f>
        <v>3.3283375800000001E-2</v>
      </c>
      <c r="T88" s="33">
        <f t="shared" si="95"/>
        <v>0.40988494966500955</v>
      </c>
      <c r="U88" s="33">
        <f t="shared" si="86"/>
        <v>4.5221343208799322E-2</v>
      </c>
      <c r="V88" s="39">
        <f t="shared" si="81"/>
        <v>1.3642354814464597E-2</v>
      </c>
      <c r="W88" s="32">
        <f t="shared" si="87"/>
        <v>0.35102125164174564</v>
      </c>
      <c r="X88" s="31"/>
      <c r="Y88" s="5">
        <f t="shared" si="92"/>
        <v>0</v>
      </c>
      <c r="Z88" s="5">
        <f t="shared" si="92"/>
        <v>2.4684460335180902</v>
      </c>
      <c r="AA88" s="5">
        <f t="shared" si="88"/>
        <v>0</v>
      </c>
      <c r="AB88" s="5">
        <f t="shared" si="73"/>
        <v>2.1139517735495681</v>
      </c>
      <c r="AC88" s="32"/>
      <c r="AD88" s="5">
        <f t="shared" si="93"/>
        <v>9053.7099498879088</v>
      </c>
      <c r="AE88" s="5">
        <f t="shared" si="75"/>
        <v>-90.537099498879101</v>
      </c>
      <c r="AF88" s="5">
        <f t="shared" si="75"/>
        <v>-995.91733405062621</v>
      </c>
      <c r="AG88" s="5">
        <f t="shared" si="96"/>
        <v>-27233.604299292008</v>
      </c>
      <c r="AH88" s="5">
        <f t="shared" si="97"/>
        <v>-19266.348782953602</v>
      </c>
      <c r="AI88" s="42">
        <f t="shared" si="91"/>
        <v>0</v>
      </c>
      <c r="AJ88" s="42">
        <f t="shared" si="94"/>
        <v>879.52941117905198</v>
      </c>
      <c r="AK88" s="42">
        <f t="shared" si="98"/>
        <v>-18386.819371774549</v>
      </c>
    </row>
    <row r="89" spans="1:37" ht="15" x14ac:dyDescent="0.2">
      <c r="I89" s="2">
        <f t="shared" si="78"/>
        <v>20</v>
      </c>
      <c r="J89" s="11">
        <f t="shared" si="68"/>
        <v>25792.483809863967</v>
      </c>
      <c r="K89" s="11">
        <f t="shared" si="79"/>
        <v>257.92483809863967</v>
      </c>
      <c r="L89" s="24">
        <f t="shared" si="85"/>
        <v>2837.1995410325335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(Interventions)'!$B$264:$AV$384, 10)</f>
        <v>122.72430854245894</v>
      </c>
      <c r="S89" s="46">
        <f>VLOOKUP(I89, '[1]Lapse Rates'!$A$4:$F$24, 5)</f>
        <v>0</v>
      </c>
      <c r="T89" s="33">
        <f t="shared" si="95"/>
        <v>0.35102125164174564</v>
      </c>
      <c r="U89" s="33">
        <f t="shared" si="86"/>
        <v>4.3078840391441713E-2</v>
      </c>
      <c r="V89" s="39">
        <f t="shared" si="81"/>
        <v>0</v>
      </c>
      <c r="W89" s="32">
        <f t="shared" si="87"/>
        <v>0.30794241125030392</v>
      </c>
      <c r="X89" s="31"/>
      <c r="Y89" s="5">
        <f t="shared" si="92"/>
        <v>0</v>
      </c>
      <c r="Z89" s="5">
        <f t="shared" si="92"/>
        <v>2.1139517735495681</v>
      </c>
      <c r="AA89" s="5">
        <f t="shared" si="88"/>
        <v>0</v>
      </c>
      <c r="AB89" s="5">
        <f t="shared" si="73"/>
        <v>1.8545185038485927</v>
      </c>
      <c r="AC89" s="32"/>
      <c r="AD89" s="5">
        <f>$W89*J89</f>
        <v>7942.5996565439355</v>
      </c>
      <c r="AE89" s="5">
        <f t="shared" si="75"/>
        <v>-79.425996565439348</v>
      </c>
      <c r="AF89" s="5">
        <f t="shared" si="75"/>
        <v>-873.69406786381398</v>
      </c>
      <c r="AG89" s="5">
        <f t="shared" si="96"/>
        <v>-25943.326970097551</v>
      </c>
      <c r="AH89" s="5">
        <f t="shared" si="97"/>
        <v>-18953.847377982867</v>
      </c>
      <c r="AI89" s="42">
        <f t="shared" si="91"/>
        <v>0</v>
      </c>
      <c r="AJ89" s="42">
        <f t="shared" si="94"/>
        <v>771.58471471287567</v>
      </c>
      <c r="AK89" s="42">
        <f t="shared" si="98"/>
        <v>-18182.26266326999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382581.70578224619</v>
      </c>
      <c r="AE92" s="21">
        <f t="shared" ref="AE92:AK92" si="99">SUM(AE69:AE89)</f>
        <v>-13632.253566304607</v>
      </c>
      <c r="AF92" s="21">
        <f t="shared" si="99"/>
        <v>-40079.172852790893</v>
      </c>
      <c r="AG92" s="21">
        <f t="shared" si="99"/>
        <v>-396437.2690819602</v>
      </c>
      <c r="AH92" s="21">
        <f t="shared" si="99"/>
        <v>-67566.989718809375</v>
      </c>
      <c r="AI92" s="21">
        <f t="shared" si="99"/>
        <v>0</v>
      </c>
      <c r="AJ92" s="21">
        <f t="shared" si="99"/>
        <v>34684.37691651388</v>
      </c>
      <c r="AK92" s="21">
        <f t="shared" si="99"/>
        <v>-32882.612802295473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202074.3329119494</v>
      </c>
      <c r="AE94" s="21">
        <f t="shared" ref="AE94:AK94" si="100">AE69+NPV($D$6,AE70:AE89)</f>
        <v>-11849.749017639419</v>
      </c>
      <c r="AF94" s="21">
        <f t="shared" si="100"/>
        <v>-20471.440907924163</v>
      </c>
      <c r="AG94" s="21">
        <f t="shared" si="100"/>
        <v>-146196.21549583974</v>
      </c>
      <c r="AH94" s="21">
        <f t="shared" si="100"/>
        <v>23556.927490546019</v>
      </c>
      <c r="AI94" s="21">
        <f t="shared" si="100"/>
        <v>0</v>
      </c>
      <c r="AJ94" s="21">
        <f t="shared" si="100"/>
        <v>17147.075679195204</v>
      </c>
      <c r="AK94" s="21">
        <f t="shared" si="100"/>
        <v>40704.00316974122</v>
      </c>
    </row>
    <row r="96" spans="1:37" x14ac:dyDescent="0.15">
      <c r="AC96" s="22" t="str">
        <f>"Present Value at "&amp;TEXT($D$7,"0.00%")&amp;":"</f>
        <v>Present Value at 5.64%:</v>
      </c>
      <c r="AD96" s="21">
        <f>AD69+NPV($D$7,AD70:AD89)</f>
        <v>255371.61663110918</v>
      </c>
      <c r="AE96" s="21">
        <f t="shared" ref="AE96:AK96" si="101">AE69+NPV($D$7,AE70:AE89)</f>
        <v>-12373.646181705879</v>
      </c>
      <c r="AF96" s="21">
        <f t="shared" si="101"/>
        <v>-26234.363177818763</v>
      </c>
      <c r="AG96" s="21">
        <f t="shared" si="101"/>
        <v>-213551.87937404489</v>
      </c>
      <c r="AH96" s="21">
        <f t="shared" si="101"/>
        <v>3211.7278975395911</v>
      </c>
      <c r="AI96" s="21">
        <f t="shared" si="101"/>
        <v>0</v>
      </c>
      <c r="AJ96" s="21">
        <f t="shared" si="101"/>
        <v>22325.434813410542</v>
      </c>
      <c r="AK96" s="21">
        <f t="shared" si="101"/>
        <v>25537.162710950135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25255.327951748241</v>
      </c>
    </row>
    <row r="101" spans="1:39" x14ac:dyDescent="0.15">
      <c r="G101" s="49" t="s">
        <v>112</v>
      </c>
      <c r="I101" s="1">
        <v>0</v>
      </c>
      <c r="J101" s="11">
        <f>H$100</f>
        <v>25255.327951748241</v>
      </c>
      <c r="K101" s="11">
        <f>J101*$C$10</f>
        <v>10102.131180699296</v>
      </c>
      <c r="L101" s="24">
        <f>$C$110</f>
        <v>3535.7523615933374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25255.327951748241</v>
      </c>
      <c r="AE101" s="5">
        <f>-$W101*K101</f>
        <v>-10102.131180699296</v>
      </c>
      <c r="AF101" s="5">
        <f>-$W101*L101</f>
        <v>-3535.7523615933374</v>
      </c>
      <c r="AG101" s="5"/>
      <c r="AH101" s="5">
        <f>SUM(AD101:AG101)</f>
        <v>11617.444409455607</v>
      </c>
      <c r="AI101" s="42">
        <f>Y101-AA101</f>
        <v>0</v>
      </c>
      <c r="AJ101" s="42"/>
      <c r="AK101" s="42">
        <f>SUM(AH101:AJ101)</f>
        <v>11617.444409455607</v>
      </c>
      <c r="AL101" s="6" t="s">
        <v>39</v>
      </c>
      <c r="AM101" s="36">
        <f>AK128</f>
        <v>25126.592605658032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25255.327951748241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(Interventions)'!$B$264:$AV$384, 13)</f>
        <v>17.907725139744461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1.7907725139744462E-2</v>
      </c>
      <c r="V102" s="39">
        <f>MIN(S102*T102,T102-U102)</f>
        <v>2.3220462500000002E-3</v>
      </c>
      <c r="W102" s="32">
        <f>T102-SUM(U102:V102)</f>
        <v>0.97977022861025553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5.9004604500572553</v>
      </c>
      <c r="AC102" s="32"/>
      <c r="AD102" s="5">
        <f t="shared" ref="AD102:AD104" si="109">$W102*J102</f>
        <v>24744.418440911351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-10784.551403183168</v>
      </c>
      <c r="AH102" s="5">
        <f t="shared" ref="AH102:AH110" si="111">SUM(AD102:AG102)</f>
        <v>13959.867037728183</v>
      </c>
      <c r="AI102" s="42">
        <f>-M102*$W101*(N102-N101)/1000</f>
        <v>0</v>
      </c>
      <c r="AJ102" s="42">
        <f>$D$6*SUM(Y102:Z102,AD102:AE102)</f>
        <v>2428.0182357024037</v>
      </c>
      <c r="AK102" s="42">
        <f t="shared" ref="AK102" si="112">SUM(AH102:AJ102)</f>
        <v>16387.885273430587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25255.327951748241</v>
      </c>
      <c r="K103" s="11">
        <f t="shared" ref="K103:K121" si="115">J103*$C$11</f>
        <v>252.55327951748242</v>
      </c>
      <c r="L103" s="24">
        <f>$C$111</f>
        <v>2778.0925230408898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(Interventions)'!$B$264:$AV$384, 13)</f>
        <v>19.525641998411249</v>
      </c>
      <c r="S103" s="46">
        <f>VLOOKUP(I103, '[1]Lapse Rates'!$A$4:$F$24, 5)</f>
        <v>2.1348066000000001E-3</v>
      </c>
      <c r="T103" s="33">
        <f t="shared" ref="T103:T105" si="116">W102</f>
        <v>0.97977022861025553</v>
      </c>
      <c r="U103" s="33">
        <f>T103*R103/1000</f>
        <v>1.9130642724545396E-2</v>
      </c>
      <c r="V103" s="39">
        <f t="shared" ref="V103:V121" si="117">MIN(S103*T103,T103-U103)</f>
        <v>2.0916199505206824E-3</v>
      </c>
      <c r="W103" s="32">
        <f>T103-SUM(U103:V103)</f>
        <v>0.95854796593518943</v>
      </c>
      <c r="X103" s="32"/>
      <c r="Y103" s="5">
        <f t="shared" ref="Y103:Z118" si="118">AA102</f>
        <v>0</v>
      </c>
      <c r="Z103" s="5">
        <f t="shared" si="118"/>
        <v>5.9004604500572553</v>
      </c>
      <c r="AA103" s="5">
        <f>O103*W103</f>
        <v>0</v>
      </c>
      <c r="AB103" s="5">
        <f t="shared" si="108"/>
        <v>5.7726538297718317</v>
      </c>
      <c r="AC103" s="32"/>
      <c r="AD103" s="5">
        <f t="shared" si="109"/>
        <v>24208.443237174411</v>
      </c>
      <c r="AE103" s="5">
        <f t="shared" si="110"/>
        <v>-242.08443237174413</v>
      </c>
      <c r="AF103" s="5">
        <f t="shared" si="110"/>
        <v>-2662.9349371406033</v>
      </c>
      <c r="AG103" s="5">
        <f t="shared" ref="AG103:AG106" si="119">-U103*M103</f>
        <v>-11521.027837360249</v>
      </c>
      <c r="AH103" s="5">
        <f t="shared" si="111"/>
        <v>9782.3960303018175</v>
      </c>
      <c r="AI103" s="42">
        <f>-M103*($W102*N103-$W101*N102)/1000</f>
        <v>0</v>
      </c>
      <c r="AJ103" s="42">
        <f t="shared" ref="AJ103:AJ104" si="120">$D$6*SUM(Y103:Z103,AD103:AE103)</f>
        <v>2351.6786339212927</v>
      </c>
      <c r="AK103" s="42">
        <f>SUM(AH103:AJ103)</f>
        <v>12134.07466422311</v>
      </c>
      <c r="AL103" s="48" t="s">
        <v>59</v>
      </c>
      <c r="AM103" s="54">
        <f>AK128/AD128</f>
        <v>0.10000000413365812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25255.327951748241</v>
      </c>
      <c r="K104" s="11">
        <f t="shared" si="115"/>
        <v>252.55327951748242</v>
      </c>
      <c r="L104" s="24">
        <f t="shared" ref="L104:L121" si="121">$C$111</f>
        <v>2778.0925230408898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(Interventions)'!$B$264:$AV$384, 13)</f>
        <v>21.23608755219913</v>
      </c>
      <c r="S104" s="46">
        <f>VLOOKUP(I104, '[1]Lapse Rates'!$A$4:$F$24, 5)</f>
        <v>2.1304430000000001E-3</v>
      </c>
      <c r="T104" s="33">
        <f t="shared" si="116"/>
        <v>0.95854796593518943</v>
      </c>
      <c r="U104" s="33">
        <f t="shared" ref="U104:U121" si="122">T104*R104/1000</f>
        <v>2.0355808527582075E-2</v>
      </c>
      <c r="V104" s="39">
        <f t="shared" si="117"/>
        <v>2.0421318041908628E-3</v>
      </c>
      <c r="W104" s="32">
        <f t="shared" ref="W104:W121" si="123">T104-SUM(U104:V104)</f>
        <v>0.93615002560341654</v>
      </c>
      <c r="X104" s="32"/>
      <c r="Y104" s="5">
        <f t="shared" si="118"/>
        <v>0</v>
      </c>
      <c r="Z104" s="5">
        <f t="shared" si="118"/>
        <v>5.7726538297718317</v>
      </c>
      <c r="AA104" s="5">
        <f t="shared" ref="AA104:AA121" si="124">O104*W104</f>
        <v>0</v>
      </c>
      <c r="AB104" s="5">
        <f t="shared" si="108"/>
        <v>5.6377669376911994</v>
      </c>
      <c r="AC104" s="32"/>
      <c r="AD104" s="5">
        <f t="shared" si="109"/>
        <v>23642.775908651798</v>
      </c>
      <c r="AE104" s="5">
        <f t="shared" si="110"/>
        <v>-236.42775908651799</v>
      </c>
      <c r="AF104" s="5">
        <f>-$W104*L104</f>
        <v>-2600.7113865733891</v>
      </c>
      <c r="AG104" s="5">
        <f t="shared" si="119"/>
        <v>-12258.858213757225</v>
      </c>
      <c r="AH104" s="5">
        <f t="shared" si="111"/>
        <v>8546.7785492346684</v>
      </c>
      <c r="AI104" s="42">
        <f>-M104*($W103*N104-$W102*N103)/1000</f>
        <v>0</v>
      </c>
      <c r="AJ104" s="42">
        <f t="shared" si="120"/>
        <v>2296.729050813055</v>
      </c>
      <c r="AK104" s="42">
        <f t="shared" ref="AK104:AK111" si="125">SUM(AH104:AJ104)</f>
        <v>10843.507600047724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25255.327951748241</v>
      </c>
      <c r="K105" s="11">
        <f t="shared" si="115"/>
        <v>252.55327951748242</v>
      </c>
      <c r="L105" s="24">
        <f t="shared" si="121"/>
        <v>2778.0925230408898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(Interventions)'!$B$264:$AV$384, 13)</f>
        <v>23.036824568009191</v>
      </c>
      <c r="S105" s="46">
        <f>VLOOKUP(I105, '[1]Lapse Rates'!$A$4:$F$24, 5)</f>
        <v>1.8971547999999999E-3</v>
      </c>
      <c r="T105" s="33">
        <f t="shared" si="116"/>
        <v>0.93615002560341654</v>
      </c>
      <c r="U105" s="33">
        <f t="shared" si="122"/>
        <v>2.1565923909163221E-2</v>
      </c>
      <c r="V105" s="39">
        <f t="shared" si="117"/>
        <v>1.7760215145936444E-3</v>
      </c>
      <c r="W105" s="32">
        <f t="shared" si="123"/>
        <v>0.91280808017965964</v>
      </c>
      <c r="X105" s="32"/>
      <c r="Y105" s="5">
        <f>AA104</f>
        <v>0</v>
      </c>
      <c r="Z105" s="5">
        <f t="shared" si="118"/>
        <v>5.6377669376911994</v>
      </c>
      <c r="AA105" s="5">
        <f t="shared" si="124"/>
        <v>0</v>
      </c>
      <c r="AB105" s="5">
        <f t="shared" si="108"/>
        <v>5.4971949731851621</v>
      </c>
      <c r="AC105" s="32"/>
      <c r="AD105" s="5">
        <f>$W105*J105</f>
        <v>23053.267421943008</v>
      </c>
      <c r="AE105" s="5">
        <f t="shared" si="110"/>
        <v>-230.53267421943008</v>
      </c>
      <c r="AF105" s="5">
        <f t="shared" si="110"/>
        <v>-2535.8653025184217</v>
      </c>
      <c r="AG105" s="5">
        <f t="shared" si="119"/>
        <v>-12987.624789891457</v>
      </c>
      <c r="AH105" s="5">
        <f t="shared" si="111"/>
        <v>7299.2446553136997</v>
      </c>
      <c r="AI105" s="42">
        <f t="shared" ref="AI105:AI121" si="127">-M105*($W104*N105-$W103*N104)/1000</f>
        <v>0</v>
      </c>
      <c r="AJ105" s="42">
        <f>$D$6*SUM(Y105:Z105,AD105:AE105)</f>
        <v>2239.4633436882709</v>
      </c>
      <c r="AK105" s="42">
        <f t="shared" si="125"/>
        <v>9538.7079990019702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25255.327951748241</v>
      </c>
      <c r="K106" s="11">
        <f t="shared" si="115"/>
        <v>252.55327951748242</v>
      </c>
      <c r="L106" s="24">
        <f t="shared" si="121"/>
        <v>2778.0925230408898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(Interventions)'!$B$264:$AV$384, 13)</f>
        <v>25.052666877053934</v>
      </c>
      <c r="S106" s="46">
        <f>VLOOKUP(I106, '[1]Lapse Rates'!$A$4:$F$24, 5)</f>
        <v>1.8563969E-3</v>
      </c>
      <c r="T106" s="33">
        <f>W105</f>
        <v>0.91280808017965964</v>
      </c>
      <c r="U106" s="33">
        <f t="shared" si="122"/>
        <v>2.286827675542415E-2</v>
      </c>
      <c r="V106" s="39">
        <f t="shared" si="117"/>
        <v>1.6945340903404716E-3</v>
      </c>
      <c r="W106" s="32">
        <f t="shared" si="123"/>
        <v>0.88824526933389503</v>
      </c>
      <c r="X106" s="32"/>
      <c r="Y106" s="5">
        <f t="shared" ref="Y106:Z121" si="128">AA105</f>
        <v>0</v>
      </c>
      <c r="Z106" s="5">
        <f t="shared" si="118"/>
        <v>5.4971949731851621</v>
      </c>
      <c r="AA106" s="5">
        <f t="shared" si="124"/>
        <v>0</v>
      </c>
      <c r="AB106" s="5">
        <f t="shared" si="108"/>
        <v>5.3492706030568229</v>
      </c>
      <c r="AC106" s="32"/>
      <c r="AD106" s="5">
        <f t="shared" ref="AD106:AD120" si="129">$W106*J106</f>
        <v>22432.925578616465</v>
      </c>
      <c r="AE106" s="5">
        <f t="shared" si="110"/>
        <v>-224.32925578616465</v>
      </c>
      <c r="AF106" s="5">
        <f t="shared" si="110"/>
        <v>-2467.6275413629351</v>
      </c>
      <c r="AG106" s="5">
        <f t="shared" si="119"/>
        <v>-13771.939442142331</v>
      </c>
      <c r="AH106" s="5">
        <f t="shared" si="111"/>
        <v>5969.0293393250358</v>
      </c>
      <c r="AI106" s="42">
        <f t="shared" si="127"/>
        <v>0</v>
      </c>
      <c r="AJ106" s="42">
        <f t="shared" ref="AJ106:AJ121" si="130">$D$6*SUM(Y106:Z106,AD106:AE106)</f>
        <v>2179.2025740965219</v>
      </c>
      <c r="AK106" s="42">
        <f t="shared" si="125"/>
        <v>8148.2319134215577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25255.327951748241</v>
      </c>
      <c r="K107" s="11">
        <f t="shared" si="115"/>
        <v>252.55327951748242</v>
      </c>
      <c r="L107" s="24">
        <f t="shared" si="121"/>
        <v>2778.0925230408898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(Interventions)'!$B$264:$AV$384, 13)</f>
        <v>27.312489710253633</v>
      </c>
      <c r="S107" s="46">
        <f>VLOOKUP(I107, '[1]Lapse Rates'!$A$4:$F$24, 5)</f>
        <v>1.7512077999999999E-3</v>
      </c>
      <c r="T107" s="33">
        <f t="shared" ref="T107:T121" si="131">W106</f>
        <v>0.88824526933389503</v>
      </c>
      <c r="U107" s="33">
        <f t="shared" si="122"/>
        <v>2.4260189778863475E-2</v>
      </c>
      <c r="V107" s="39">
        <f t="shared" si="117"/>
        <v>1.5555020439706178E-3</v>
      </c>
      <c r="W107" s="32">
        <f t="shared" si="123"/>
        <v>0.86242957751106097</v>
      </c>
      <c r="X107" s="32"/>
      <c r="Y107" s="5">
        <f t="shared" si="128"/>
        <v>0</v>
      </c>
      <c r="Z107" s="5">
        <f t="shared" si="118"/>
        <v>5.3492706030568229</v>
      </c>
      <c r="AA107" s="5">
        <f t="shared" si="124"/>
        <v>0</v>
      </c>
      <c r="AB107" s="5">
        <f t="shared" si="108"/>
        <v>5.1938010203490874</v>
      </c>
      <c r="AC107" s="32"/>
      <c r="AD107" s="5">
        <f t="shared" si="129"/>
        <v>21780.941815329523</v>
      </c>
      <c r="AE107" s="5">
        <f t="shared" si="110"/>
        <v>-217.80941815329527</v>
      </c>
      <c r="AF107" s="5">
        <f t="shared" si="110"/>
        <v>-2395.909160932792</v>
      </c>
      <c r="AG107" s="5">
        <f>-U107*M107</f>
        <v>-14610.189830335172</v>
      </c>
      <c r="AH107" s="5">
        <f t="shared" si="111"/>
        <v>4557.0334059082652</v>
      </c>
      <c r="AI107" s="42">
        <f t="shared" si="127"/>
        <v>0</v>
      </c>
      <c r="AJ107" s="42">
        <f t="shared" si="130"/>
        <v>2115.8680516091481</v>
      </c>
      <c r="AK107" s="42">
        <f t="shared" si="125"/>
        <v>6672.9014575174133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25255.327951748241</v>
      </c>
      <c r="K108" s="11">
        <f t="shared" si="115"/>
        <v>252.55327951748242</v>
      </c>
      <c r="L108" s="24">
        <f t="shared" si="121"/>
        <v>2778.0925230408898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(Interventions)'!$B$264:$AV$384, 13)</f>
        <v>29.888629938566186</v>
      </c>
      <c r="S108" s="46">
        <f>VLOOKUP(I108, '[1]Lapse Rates'!$A$4:$F$24, 5)</f>
        <v>1.6267663999999999E-3</v>
      </c>
      <c r="T108" s="33">
        <f t="shared" si="131"/>
        <v>0.86242957751106097</v>
      </c>
      <c r="U108" s="33">
        <f t="shared" si="122"/>
        <v>2.5776838490302083E-2</v>
      </c>
      <c r="V108" s="39">
        <f t="shared" si="117"/>
        <v>1.4029714590611895E-3</v>
      </c>
      <c r="W108" s="32">
        <f t="shared" si="123"/>
        <v>0.83524976756169766</v>
      </c>
      <c r="X108" s="32"/>
      <c r="Y108" s="5">
        <f t="shared" si="128"/>
        <v>0</v>
      </c>
      <c r="Z108" s="5">
        <f t="shared" si="118"/>
        <v>5.1938010203490874</v>
      </c>
      <c r="AA108" s="5">
        <f t="shared" si="124"/>
        <v>0</v>
      </c>
      <c r="AB108" s="5">
        <f t="shared" si="108"/>
        <v>5.0301163226891363</v>
      </c>
      <c r="AC108" s="32"/>
      <c r="AD108" s="5">
        <f t="shared" si="129"/>
        <v>21094.506801392163</v>
      </c>
      <c r="AE108" s="5">
        <f t="shared" si="110"/>
        <v>-210.94506801392166</v>
      </c>
      <c r="AF108" s="5">
        <f t="shared" si="110"/>
        <v>-2320.4011341347932</v>
      </c>
      <c r="AG108" s="5">
        <f t="shared" ref="AG108:AG121" si="132">-U108*M108</f>
        <v>-15523.559667176134</v>
      </c>
      <c r="AH108" s="5">
        <f t="shared" si="111"/>
        <v>3039.6009320673111</v>
      </c>
      <c r="AI108" s="42">
        <f t="shared" si="127"/>
        <v>0</v>
      </c>
      <c r="AJ108" s="42">
        <f t="shared" si="130"/>
        <v>2049.1869179245018</v>
      </c>
      <c r="AK108" s="42">
        <f t="shared" si="125"/>
        <v>5088.7878499918133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25255.327951748241</v>
      </c>
      <c r="K109" s="11">
        <f t="shared" si="115"/>
        <v>252.55327951748242</v>
      </c>
      <c r="L109" s="24">
        <f t="shared" si="121"/>
        <v>2778.0925230408898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(Interventions)'!$B$264:$AV$384, 13)</f>
        <v>32.845629769104008</v>
      </c>
      <c r="S109" s="46">
        <f>VLOOKUP(I109, '[1]Lapse Rates'!$A$4:$F$24, 5)</f>
        <v>1.427546E-3</v>
      </c>
      <c r="T109" s="33">
        <f t="shared" si="131"/>
        <v>0.83524976756169766</v>
      </c>
      <c r="U109" s="33">
        <f t="shared" si="122"/>
        <v>2.74343046300617E-2</v>
      </c>
      <c r="V109" s="39">
        <f t="shared" si="117"/>
        <v>1.1923574646836312E-3</v>
      </c>
      <c r="W109" s="32">
        <f t="shared" si="123"/>
        <v>0.80662310546695237</v>
      </c>
      <c r="X109" s="32"/>
      <c r="Y109" s="5">
        <f t="shared" si="128"/>
        <v>0</v>
      </c>
      <c r="Z109" s="5">
        <f t="shared" si="118"/>
        <v>5.0301163226891363</v>
      </c>
      <c r="AA109" s="5">
        <f t="shared" si="124"/>
        <v>0</v>
      </c>
      <c r="AB109" s="5">
        <f t="shared" si="108"/>
        <v>4.8577182618225727</v>
      </c>
      <c r="AC109" s="32"/>
      <c r="AD109" s="5">
        <f t="shared" si="129"/>
        <v>20371.53106202549</v>
      </c>
      <c r="AE109" s="5">
        <f t="shared" si="110"/>
        <v>-203.71531062025494</v>
      </c>
      <c r="AF109" s="5">
        <f t="shared" si="110"/>
        <v>-2240.8736182097637</v>
      </c>
      <c r="AG109" s="5">
        <f t="shared" si="132"/>
        <v>-16521.733843057427</v>
      </c>
      <c r="AH109" s="5">
        <f t="shared" si="111"/>
        <v>1405.2082901380454</v>
      </c>
      <c r="AI109" s="42">
        <f t="shared" si="127"/>
        <v>0</v>
      </c>
      <c r="AJ109" s="42">
        <f t="shared" si="130"/>
        <v>1978.9561796241098</v>
      </c>
      <c r="AK109" s="42">
        <f t="shared" si="125"/>
        <v>3384.164469762155</v>
      </c>
    </row>
    <row r="110" spans="1:39" ht="15" x14ac:dyDescent="0.2">
      <c r="A110" s="12"/>
      <c r="B110" s="13">
        <v>1</v>
      </c>
      <c r="C110" s="10">
        <f>$H$100*0.14+$B$113</f>
        <v>3535.7523615933374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25255.327951748241</v>
      </c>
      <c r="K110" s="11">
        <f t="shared" si="115"/>
        <v>252.55327951748242</v>
      </c>
      <c r="L110" s="24">
        <f t="shared" si="121"/>
        <v>2778.0925230408898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(Interventions)'!$B$264:$AV$384, 13)</f>
        <v>36.23954903981376</v>
      </c>
      <c r="S110" s="46">
        <f>VLOOKUP(I110, '[1]Lapse Rates'!$A$4:$F$24, 5)</f>
        <v>1.4710299999999999E-3</v>
      </c>
      <c r="T110" s="33">
        <f t="shared" si="131"/>
        <v>0.80662310546695237</v>
      </c>
      <c r="U110" s="33">
        <f t="shared" si="122"/>
        <v>2.9231657587216485E-2</v>
      </c>
      <c r="V110" s="39">
        <f t="shared" si="117"/>
        <v>1.1865667868350509E-3</v>
      </c>
      <c r="W110" s="32">
        <f t="shared" si="123"/>
        <v>0.77620488109290087</v>
      </c>
      <c r="X110" s="32"/>
      <c r="Y110" s="5">
        <f t="shared" si="128"/>
        <v>0</v>
      </c>
      <c r="Z110" s="5">
        <f t="shared" si="118"/>
        <v>4.8577182618225727</v>
      </c>
      <c r="AA110" s="5">
        <f t="shared" si="124"/>
        <v>0</v>
      </c>
      <c r="AB110" s="5">
        <f t="shared" si="108"/>
        <v>4.674530893356966</v>
      </c>
      <c r="AC110" s="32"/>
      <c r="AD110" s="5">
        <f t="shared" si="129"/>
        <v>19603.308829748959</v>
      </c>
      <c r="AE110" s="5">
        <f t="shared" si="110"/>
        <v>-196.0330882974896</v>
      </c>
      <c r="AF110" s="5">
        <f t="shared" si="110"/>
        <v>-2156.3689765120307</v>
      </c>
      <c r="AG110" s="5">
        <f t="shared" si="132"/>
        <v>-17604.151917091796</v>
      </c>
      <c r="AH110" s="5">
        <f t="shared" si="111"/>
        <v>-353.24515215235442</v>
      </c>
      <c r="AI110" s="42">
        <f t="shared" si="127"/>
        <v>0</v>
      </c>
      <c r="AJ110" s="42">
        <f t="shared" si="130"/>
        <v>1904.330292397874</v>
      </c>
      <c r="AK110" s="42">
        <f t="shared" si="125"/>
        <v>1551.0851402455196</v>
      </c>
    </row>
    <row r="111" spans="1:39" ht="15" x14ac:dyDescent="0.2">
      <c r="A111" s="12"/>
      <c r="B111" s="70" t="s">
        <v>49</v>
      </c>
      <c r="C111" s="10">
        <f>$H$100*0.11+$B$113</f>
        <v>2778.0925230408898</v>
      </c>
      <c r="D111" s="1"/>
      <c r="E111" s="1"/>
      <c r="F111" s="1"/>
      <c r="I111" s="2">
        <f t="shared" si="113"/>
        <v>10</v>
      </c>
      <c r="J111" s="11">
        <f t="shared" si="114"/>
        <v>25255.327951748241</v>
      </c>
      <c r="K111" s="11">
        <f t="shared" si="115"/>
        <v>252.55327951748242</v>
      </c>
      <c r="L111" s="24">
        <f t="shared" si="121"/>
        <v>2778.0925230408898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(Interventions)'!$B$264:$AV$384, 13)</f>
        <v>40.268362586651023</v>
      </c>
      <c r="S111" s="46">
        <f>VLOOKUP(I111, '[1]Lapse Rates'!$A$4:$F$24, 5)</f>
        <v>1.273365E-3</v>
      </c>
      <c r="T111" s="33">
        <f t="shared" si="131"/>
        <v>0.77620488109290087</v>
      </c>
      <c r="U111" s="33">
        <f t="shared" si="122"/>
        <v>3.1256499593377271E-2</v>
      </c>
      <c r="V111" s="39">
        <f t="shared" si="117"/>
        <v>9.8839212841286177E-4</v>
      </c>
      <c r="W111" s="32">
        <f t="shared" si="123"/>
        <v>0.74395998937111074</v>
      </c>
      <c r="X111" s="32"/>
      <c r="Y111" s="5">
        <f t="shared" si="128"/>
        <v>0</v>
      </c>
      <c r="Z111" s="5">
        <f t="shared" si="118"/>
        <v>4.674530893356966</v>
      </c>
      <c r="AA111" s="5">
        <f t="shared" si="124"/>
        <v>0</v>
      </c>
      <c r="AB111" s="5">
        <f t="shared" si="108"/>
        <v>4.4803428043897462</v>
      </c>
      <c r="AC111" s="32"/>
      <c r="AD111" s="5">
        <f t="shared" si="129"/>
        <v>18788.953514546538</v>
      </c>
      <c r="AE111" s="5">
        <f t="shared" si="110"/>
        <v>-187.88953514546537</v>
      </c>
      <c r="AF111" s="5">
        <f t="shared" si="110"/>
        <v>-2066.7896839134628</v>
      </c>
      <c r="AG111" s="5">
        <f t="shared" si="132"/>
        <v>-18823.570493620002</v>
      </c>
      <c r="AH111" s="5">
        <f>SUM(AD111:AG111)</f>
        <v>-2289.2961981323933</v>
      </c>
      <c r="AI111" s="42">
        <f t="shared" si="127"/>
        <v>0</v>
      </c>
      <c r="AJ111" s="42">
        <f t="shared" si="130"/>
        <v>1825.2229478598836</v>
      </c>
      <c r="AK111" s="42">
        <f t="shared" si="125"/>
        <v>-464.07325027250977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25255.327951748241</v>
      </c>
      <c r="K112" s="11">
        <f t="shared" si="115"/>
        <v>252.55327951748242</v>
      </c>
      <c r="L112" s="24">
        <f t="shared" si="121"/>
        <v>2778.0925230408898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(Interventions)'!$B$264:$AV$384, 13)</f>
        <v>44.885885011245414</v>
      </c>
      <c r="S112" s="46">
        <f>VLOOKUP(I112, '[1]Lapse Rates'!$A$4:$F$24, 5)</f>
        <v>1.2241776999999999E-3</v>
      </c>
      <c r="T112" s="33">
        <f t="shared" si="131"/>
        <v>0.74395998937111074</v>
      </c>
      <c r="U112" s="33">
        <f t="shared" si="122"/>
        <v>3.3393302535879035E-2</v>
      </c>
      <c r="V112" s="39">
        <f t="shared" si="117"/>
        <v>9.1073922868035073E-4</v>
      </c>
      <c r="W112" s="32">
        <f t="shared" si="123"/>
        <v>0.70965594760655137</v>
      </c>
      <c r="X112" s="31"/>
      <c r="Y112" s="5">
        <f t="shared" si="128"/>
        <v>0</v>
      </c>
      <c r="Z112" s="5">
        <f t="shared" si="118"/>
        <v>4.4803428043897462</v>
      </c>
      <c r="AA112" s="5">
        <f t="shared" si="124"/>
        <v>0</v>
      </c>
      <c r="AB112" s="5">
        <f t="shared" si="108"/>
        <v>4.273753916711458</v>
      </c>
      <c r="AC112" s="32"/>
      <c r="AD112" s="5">
        <f t="shared" si="129"/>
        <v>17922.593689712121</v>
      </c>
      <c r="AE112" s="5">
        <f t="shared" si="110"/>
        <v>-179.22593689712124</v>
      </c>
      <c r="AF112" s="5">
        <f t="shared" si="110"/>
        <v>-1971.4898819772577</v>
      </c>
      <c r="AG112" s="5">
        <f t="shared" si="132"/>
        <v>-20110.415192879896</v>
      </c>
      <c r="AH112" s="5">
        <f t="shared" ref="AH112:AH121" si="133">SUM(AD112:AG112)</f>
        <v>-4338.5373220421534</v>
      </c>
      <c r="AI112" s="42">
        <f t="shared" si="127"/>
        <v>0</v>
      </c>
      <c r="AJ112" s="42">
        <f t="shared" si="130"/>
        <v>1741.0638981802622</v>
      </c>
      <c r="AK112" s="42">
        <f t="shared" ref="AK112:AK121" si="134">SUM(AH112:AJ112)</f>
        <v>-2597.4734238618912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25255.327951748241</v>
      </c>
      <c r="K113" s="11">
        <f t="shared" si="115"/>
        <v>252.55327951748242</v>
      </c>
      <c r="L113" s="24">
        <f t="shared" si="121"/>
        <v>2778.0925230408898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(Interventions)'!$B$264:$AV$384, 13)</f>
        <v>50.153762638766665</v>
      </c>
      <c r="S113" s="46">
        <f>VLOOKUP(I113, '[1]Lapse Rates'!$A$4:$F$24, 5)</f>
        <v>1.0124068E-3</v>
      </c>
      <c r="T113" s="33">
        <f t="shared" si="131"/>
        <v>0.70965594760655137</v>
      </c>
      <c r="U113" s="33">
        <f t="shared" si="122"/>
        <v>3.5591915951448005E-2</v>
      </c>
      <c r="V113" s="39">
        <f t="shared" si="117"/>
        <v>7.1846050701731634E-4</v>
      </c>
      <c r="W113" s="32">
        <f t="shared" si="123"/>
        <v>0.67334557114808602</v>
      </c>
      <c r="X113" s="31"/>
      <c r="Y113" s="5">
        <f t="shared" si="128"/>
        <v>0</v>
      </c>
      <c r="Z113" s="5">
        <f t="shared" si="118"/>
        <v>4.273753916711458</v>
      </c>
      <c r="AA113" s="5">
        <f t="shared" si="124"/>
        <v>0</v>
      </c>
      <c r="AB113" s="5">
        <f t="shared" si="108"/>
        <v>4.0550822996694071</v>
      </c>
      <c r="AC113" s="32"/>
      <c r="AD113" s="5">
        <f t="shared" si="129"/>
        <v>17005.563224202142</v>
      </c>
      <c r="AE113" s="5">
        <f t="shared" si="110"/>
        <v>-170.0556322420214</v>
      </c>
      <c r="AF113" s="5">
        <f t="shared" si="110"/>
        <v>-1870.6162966291952</v>
      </c>
      <c r="AG113" s="5">
        <f t="shared" si="132"/>
        <v>-21434.48395152458</v>
      </c>
      <c r="AH113" s="5">
        <f t="shared" si="133"/>
        <v>-6469.592656193654</v>
      </c>
      <c r="AI113" s="42">
        <f t="shared" si="127"/>
        <v>0</v>
      </c>
      <c r="AJ113" s="42">
        <f t="shared" si="130"/>
        <v>1651.9825500305174</v>
      </c>
      <c r="AK113" s="42">
        <f t="shared" si="134"/>
        <v>-4817.6101061631362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25255.327951748241</v>
      </c>
      <c r="K114" s="11">
        <f t="shared" si="115"/>
        <v>252.55327951748242</v>
      </c>
      <c r="L114" s="24">
        <f t="shared" si="121"/>
        <v>2778.0925230408898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(Interventions)'!$B$264:$AV$384, 13)</f>
        <v>56.199019166598632</v>
      </c>
      <c r="S114" s="46">
        <f>VLOOKUP(I114, '[1]Lapse Rates'!$A$4:$F$24, 5)</f>
        <v>8.7385670000000003E-4</v>
      </c>
      <c r="T114" s="33">
        <f t="shared" si="131"/>
        <v>0.67334557114808602</v>
      </c>
      <c r="U114" s="33">
        <f t="shared" si="122"/>
        <v>3.7841360658695596E-2</v>
      </c>
      <c r="V114" s="39">
        <f t="shared" si="117"/>
        <v>5.8840753876308167E-4</v>
      </c>
      <c r="W114" s="32">
        <f t="shared" si="123"/>
        <v>0.63491580295062733</v>
      </c>
      <c r="X114" s="31"/>
      <c r="Y114" s="5">
        <f t="shared" si="128"/>
        <v>0</v>
      </c>
      <c r="Z114" s="5">
        <f t="shared" si="118"/>
        <v>4.0550822996694071</v>
      </c>
      <c r="AA114" s="5">
        <f t="shared" si="124"/>
        <v>0</v>
      </c>
      <c r="AB114" s="5">
        <f t="shared" si="108"/>
        <v>3.8236470909515332</v>
      </c>
      <c r="AC114" s="32"/>
      <c r="AD114" s="5">
        <f t="shared" si="129"/>
        <v>16035.006825265657</v>
      </c>
      <c r="AE114" s="5">
        <f t="shared" si="110"/>
        <v>-160.35006825265657</v>
      </c>
      <c r="AF114" s="5">
        <f t="shared" si="110"/>
        <v>-1763.8548449376408</v>
      </c>
      <c r="AG114" s="5">
        <f t="shared" si="132"/>
        <v>-22789.164788125589</v>
      </c>
      <c r="AH114" s="5">
        <f t="shared" si="133"/>
        <v>-8678.3628760502306</v>
      </c>
      <c r="AI114" s="42">
        <f t="shared" si="127"/>
        <v>0</v>
      </c>
      <c r="AJ114" s="42">
        <f t="shared" si="130"/>
        <v>1557.7016314365731</v>
      </c>
      <c r="AK114" s="42">
        <f t="shared" si="134"/>
        <v>-7120.6612446136578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25255.327951748241</v>
      </c>
      <c r="K115" s="11">
        <f t="shared" si="115"/>
        <v>252.55327951748242</v>
      </c>
      <c r="L115" s="24">
        <f t="shared" si="121"/>
        <v>2778.0925230408898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(Interventions)'!$B$264:$AV$384, 13)</f>
        <v>62.898524736900207</v>
      </c>
      <c r="S115" s="46">
        <f>VLOOKUP(I115, '[1]Lapse Rates'!$A$4:$F$24, 5)</f>
        <v>8.3940749999999998E-4</v>
      </c>
      <c r="T115" s="33">
        <f t="shared" si="131"/>
        <v>0.63491580295062733</v>
      </c>
      <c r="U115" s="33">
        <f t="shared" si="122"/>
        <v>3.9935267337738896E-2</v>
      </c>
      <c r="V115" s="39">
        <f t="shared" si="117"/>
        <v>5.3295308686527871E-4</v>
      </c>
      <c r="W115" s="32">
        <f t="shared" si="123"/>
        <v>0.59444758252602314</v>
      </c>
      <c r="X115" s="31"/>
      <c r="Y115" s="5">
        <f t="shared" si="128"/>
        <v>0</v>
      </c>
      <c r="Z115" s="5">
        <f t="shared" si="118"/>
        <v>3.8236470909515332</v>
      </c>
      <c r="AA115" s="5">
        <f t="shared" si="124"/>
        <v>0</v>
      </c>
      <c r="AB115" s="5">
        <f t="shared" si="108"/>
        <v>3.5799357317706439</v>
      </c>
      <c r="AC115" s="32"/>
      <c r="AD115" s="5">
        <f t="shared" si="129"/>
        <v>15012.968646818641</v>
      </c>
      <c r="AE115" s="5">
        <f t="shared" si="110"/>
        <v>-150.12968646818643</v>
      </c>
      <c r="AF115" s="5">
        <f t="shared" si="110"/>
        <v>-1651.4303843552773</v>
      </c>
      <c r="AG115" s="5">
        <f t="shared" si="132"/>
        <v>-24050.176113539157</v>
      </c>
      <c r="AH115" s="5">
        <f t="shared" si="133"/>
        <v>-10838.767537543979</v>
      </c>
      <c r="AI115" s="42">
        <f t="shared" si="127"/>
        <v>0</v>
      </c>
      <c r="AJ115" s="42">
        <f t="shared" si="130"/>
        <v>1458.4196017900022</v>
      </c>
      <c r="AK115" s="42">
        <f t="shared" si="134"/>
        <v>-9380.3479357539763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25255.327951748241</v>
      </c>
      <c r="K116" s="11">
        <f t="shared" si="115"/>
        <v>252.55327951748242</v>
      </c>
      <c r="L116" s="24">
        <f t="shared" si="121"/>
        <v>2778.0925230408898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(Interventions)'!$B$264:$AV$384, 13)</f>
        <v>70.285086719826737</v>
      </c>
      <c r="S116" s="46">
        <f>VLOOKUP(I116, '[1]Lapse Rates'!$A$4:$F$24, 5)</f>
        <v>7.2940090000000004E-4</v>
      </c>
      <c r="T116" s="33">
        <f t="shared" si="131"/>
        <v>0.59444758252602314</v>
      </c>
      <c r="U116" s="33">
        <f t="shared" si="122"/>
        <v>4.1780799888232897E-2</v>
      </c>
      <c r="V116" s="39">
        <f t="shared" si="117"/>
        <v>4.3359060169730556E-4</v>
      </c>
      <c r="W116" s="32">
        <f t="shared" si="123"/>
        <v>0.55223319203609289</v>
      </c>
      <c r="X116" s="31"/>
      <c r="Y116" s="5">
        <f t="shared" si="128"/>
        <v>0</v>
      </c>
      <c r="Z116" s="5">
        <f t="shared" si="118"/>
        <v>3.5799357317706439</v>
      </c>
      <c r="AA116" s="5">
        <f t="shared" si="124"/>
        <v>0</v>
      </c>
      <c r="AB116" s="5">
        <f t="shared" si="108"/>
        <v>3.3257084300670416</v>
      </c>
      <c r="AC116" s="32"/>
      <c r="AD116" s="5">
        <f t="shared" si="129"/>
        <v>13946.83037071229</v>
      </c>
      <c r="AE116" s="5">
        <f t="shared" si="110"/>
        <v>-139.46830370712291</v>
      </c>
      <c r="AF116" s="5">
        <f t="shared" si="110"/>
        <v>-1534.1549017704735</v>
      </c>
      <c r="AG116" s="5">
        <f t="shared" si="132"/>
        <v>-25161.609335890611</v>
      </c>
      <c r="AH116" s="5">
        <f t="shared" si="133"/>
        <v>-12888.402170655916</v>
      </c>
      <c r="AI116" s="42">
        <f t="shared" si="127"/>
        <v>0</v>
      </c>
      <c r="AJ116" s="42">
        <f t="shared" si="130"/>
        <v>1354.8534104684936</v>
      </c>
      <c r="AK116" s="42">
        <f t="shared" si="134"/>
        <v>-11533.548760187423</v>
      </c>
    </row>
    <row r="117" spans="1:37" ht="15" x14ac:dyDescent="0.2">
      <c r="I117" s="2">
        <f t="shared" si="113"/>
        <v>16</v>
      </c>
      <c r="J117" s="11">
        <f t="shared" si="114"/>
        <v>25255.327951748241</v>
      </c>
      <c r="K117" s="11">
        <f t="shared" si="115"/>
        <v>252.55327951748242</v>
      </c>
      <c r="L117" s="24">
        <f t="shared" si="121"/>
        <v>2778.0925230408898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(Interventions)'!$B$264:$AV$384, 13)</f>
        <v>78.262484229030747</v>
      </c>
      <c r="S117" s="46">
        <f>VLOOKUP(I117, '[1]Lapse Rates'!$A$4:$F$24, 5)</f>
        <v>6.1234970000000001E-4</v>
      </c>
      <c r="T117" s="33">
        <f t="shared" si="131"/>
        <v>0.55223319203609289</v>
      </c>
      <c r="U117" s="33">
        <f t="shared" si="122"/>
        <v>4.3219141482472023E-2</v>
      </c>
      <c r="V117" s="39">
        <f t="shared" si="117"/>
        <v>3.3815982947334389E-4</v>
      </c>
      <c r="W117" s="32">
        <f t="shared" si="123"/>
        <v>0.50867589072414754</v>
      </c>
      <c r="X117" s="31"/>
      <c r="Y117" s="5">
        <f t="shared" si="128"/>
        <v>0</v>
      </c>
      <c r="Z117" s="5">
        <f t="shared" si="118"/>
        <v>3.3257084300670416</v>
      </c>
      <c r="AA117" s="5">
        <f t="shared" si="124"/>
        <v>0</v>
      </c>
      <c r="AB117" s="5">
        <f t="shared" si="108"/>
        <v>3.0633937299491265</v>
      </c>
      <c r="AC117" s="32"/>
      <c r="AD117" s="5">
        <f t="shared" si="129"/>
        <v>12846.776441385997</v>
      </c>
      <c r="AE117" s="5">
        <f t="shared" si="110"/>
        <v>-128.46776441385998</v>
      </c>
      <c r="AF117" s="5">
        <f t="shared" si="110"/>
        <v>-1413.148688671919</v>
      </c>
      <c r="AG117" s="5">
        <f t="shared" si="132"/>
        <v>-26027.820355847645</v>
      </c>
      <c r="AH117" s="5">
        <f t="shared" si="133"/>
        <v>-14722.660367547427</v>
      </c>
      <c r="AI117" s="42">
        <f t="shared" si="127"/>
        <v>0</v>
      </c>
      <c r="AJ117" s="42">
        <f t="shared" si="130"/>
        <v>1247.9923332079563</v>
      </c>
      <c r="AK117" s="42">
        <f t="shared" si="134"/>
        <v>-13474.668034339471</v>
      </c>
    </row>
    <row r="118" spans="1:37" ht="15" x14ac:dyDescent="0.2">
      <c r="I118" s="2">
        <f t="shared" si="113"/>
        <v>17</v>
      </c>
      <c r="J118" s="11">
        <f t="shared" si="114"/>
        <v>25255.327951748241</v>
      </c>
      <c r="K118" s="11">
        <f t="shared" si="115"/>
        <v>252.55327951748242</v>
      </c>
      <c r="L118" s="24">
        <f t="shared" si="121"/>
        <v>2778.0925230408898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(Interventions)'!$B$264:$AV$384, 13)</f>
        <v>86.944180647214765</v>
      </c>
      <c r="S118" s="46">
        <f>VLOOKUP(I118, '[1]Lapse Rates'!$A$4:$F$24, 5)</f>
        <v>4.6742110000000002E-4</v>
      </c>
      <c r="T118" s="33">
        <f t="shared" si="131"/>
        <v>0.50867589072414754</v>
      </c>
      <c r="U118" s="33">
        <f t="shared" si="122"/>
        <v>4.4226408534003163E-2</v>
      </c>
      <c r="V118" s="39">
        <f t="shared" si="117"/>
        <v>2.3776584438576085E-4</v>
      </c>
      <c r="W118" s="32">
        <f t="shared" si="123"/>
        <v>0.46421171634575864</v>
      </c>
      <c r="X118" s="31"/>
      <c r="Y118" s="5">
        <f t="shared" si="128"/>
        <v>0</v>
      </c>
      <c r="Z118" s="5">
        <f t="shared" si="118"/>
        <v>3.0633937299491265</v>
      </c>
      <c r="AA118" s="5">
        <f t="shared" si="124"/>
        <v>0</v>
      </c>
      <c r="AB118" s="5">
        <f t="shared" si="108"/>
        <v>2.7956175772318987</v>
      </c>
      <c r="AC118" s="32"/>
      <c r="AD118" s="5">
        <f t="shared" si="129"/>
        <v>11723.819135356063</v>
      </c>
      <c r="AE118" s="5">
        <f t="shared" si="110"/>
        <v>-117.23819135356065</v>
      </c>
      <c r="AF118" s="5">
        <f t="shared" si="110"/>
        <v>-1289.6230982881304</v>
      </c>
      <c r="AG118" s="5">
        <f t="shared" si="132"/>
        <v>-26634.425785024192</v>
      </c>
      <c r="AH118" s="5">
        <f t="shared" si="133"/>
        <v>-16317.467939309819</v>
      </c>
      <c r="AI118" s="42">
        <f t="shared" si="127"/>
        <v>0</v>
      </c>
      <c r="AJ118" s="42">
        <f t="shared" si="130"/>
        <v>1138.9061095315537</v>
      </c>
      <c r="AK118" s="42">
        <f t="shared" si="134"/>
        <v>-15178.561829778266</v>
      </c>
    </row>
    <row r="119" spans="1:37" ht="15" x14ac:dyDescent="0.2">
      <c r="I119" s="2">
        <f t="shared" si="113"/>
        <v>18</v>
      </c>
      <c r="J119" s="11">
        <f t="shared" si="114"/>
        <v>25255.327951748241</v>
      </c>
      <c r="K119" s="11">
        <f t="shared" si="115"/>
        <v>252.55327951748242</v>
      </c>
      <c r="L119" s="24">
        <f t="shared" si="121"/>
        <v>2778.0925230408898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(Interventions)'!$B$264:$AV$384, 13)</f>
        <v>96.630917962569256</v>
      </c>
      <c r="S119" s="46">
        <f>VLOOKUP(I119, '[1]Lapse Rates'!$A$4:$F$24, 5)</f>
        <v>4.0205260000000001E-4</v>
      </c>
      <c r="T119" s="33">
        <f t="shared" si="131"/>
        <v>0.46421171634575864</v>
      </c>
      <c r="U119" s="33">
        <f t="shared" si="122"/>
        <v>4.4857204279470472E-2</v>
      </c>
      <c r="V119" s="39">
        <f t="shared" si="117"/>
        <v>1.8663752750727475E-4</v>
      </c>
      <c r="W119" s="32">
        <f t="shared" si="123"/>
        <v>0.4191678745387809</v>
      </c>
      <c r="X119" s="31"/>
      <c r="Y119" s="5">
        <f t="shared" si="128"/>
        <v>0</v>
      </c>
      <c r="Z119" s="5">
        <f t="shared" si="128"/>
        <v>2.7956175772318987</v>
      </c>
      <c r="AA119" s="5">
        <f t="shared" si="124"/>
        <v>0</v>
      </c>
      <c r="AB119" s="5">
        <f t="shared" si="108"/>
        <v>2.5243504991561547</v>
      </c>
      <c r="AC119" s="32"/>
      <c r="AD119" s="5">
        <f t="shared" si="129"/>
        <v>10586.222138314173</v>
      </c>
      <c r="AE119" s="5">
        <f t="shared" si="110"/>
        <v>-105.86222138314174</v>
      </c>
      <c r="AF119" s="5">
        <f t="shared" si="110"/>
        <v>-1164.4871381551291</v>
      </c>
      <c r="AG119" s="5">
        <f t="shared" si="132"/>
        <v>-27014.309276021224</v>
      </c>
      <c r="AH119" s="5">
        <f t="shared" si="133"/>
        <v>-17698.436497245322</v>
      </c>
      <c r="AI119" s="42">
        <f t="shared" si="127"/>
        <v>0</v>
      </c>
      <c r="AJ119" s="42">
        <f t="shared" si="130"/>
        <v>1028.3975579352607</v>
      </c>
      <c r="AK119" s="42">
        <f t="shared" si="134"/>
        <v>-16670.038939310063</v>
      </c>
    </row>
    <row r="120" spans="1:37" ht="15" x14ac:dyDescent="0.2">
      <c r="I120" s="2">
        <f t="shared" si="113"/>
        <v>19</v>
      </c>
      <c r="J120" s="11">
        <f t="shared" si="114"/>
        <v>25255.327951748241</v>
      </c>
      <c r="K120" s="11">
        <f t="shared" si="115"/>
        <v>252.55327951748242</v>
      </c>
      <c r="L120" s="24">
        <f t="shared" si="121"/>
        <v>2778.0925230408898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(Interventions)'!$B$264:$AV$384, 13)</f>
        <v>107.4235779995953</v>
      </c>
      <c r="S120" s="46">
        <f>VLOOKUP(I120, '[1]Lapse Rates'!$A$4:$F$24, 5)</f>
        <v>3.3283375800000001E-2</v>
      </c>
      <c r="T120" s="33">
        <f t="shared" si="131"/>
        <v>0.4191678745387809</v>
      </c>
      <c r="U120" s="33">
        <f t="shared" si="122"/>
        <v>4.5028512865441309E-2</v>
      </c>
      <c r="V120" s="39">
        <f t="shared" si="117"/>
        <v>1.3951321891561497E-2</v>
      </c>
      <c r="W120" s="32">
        <f t="shared" si="123"/>
        <v>0.3601880397817781</v>
      </c>
      <c r="X120" s="31"/>
      <c r="Y120" s="5">
        <f t="shared" si="128"/>
        <v>0</v>
      </c>
      <c r="Z120" s="5">
        <f t="shared" si="128"/>
        <v>2.5243504991561547</v>
      </c>
      <c r="AA120" s="5">
        <f t="shared" si="124"/>
        <v>0</v>
      </c>
      <c r="AB120" s="5">
        <f t="shared" si="108"/>
        <v>2.1691568300974042</v>
      </c>
      <c r="AC120" s="32"/>
      <c r="AD120" s="5">
        <f t="shared" si="129"/>
        <v>9096.6670689861476</v>
      </c>
      <c r="AE120" s="5">
        <f t="shared" si="110"/>
        <v>-90.966670689861488</v>
      </c>
      <c r="AF120" s="5">
        <f t="shared" si="110"/>
        <v>-1000.6357002065123</v>
      </c>
      <c r="AG120" s="5">
        <f t="shared" si="132"/>
        <v>-27117.476274441855</v>
      </c>
      <c r="AH120" s="5">
        <f t="shared" si="133"/>
        <v>-19112.411576352082</v>
      </c>
      <c r="AI120" s="42">
        <f t="shared" si="127"/>
        <v>0</v>
      </c>
      <c r="AJ120" s="42">
        <f t="shared" si="130"/>
        <v>883.70684785683295</v>
      </c>
      <c r="AK120" s="42">
        <f t="shared" si="134"/>
        <v>-18228.70472849525</v>
      </c>
    </row>
    <row r="121" spans="1:37" ht="15" x14ac:dyDescent="0.2">
      <c r="I121" s="2">
        <f t="shared" si="113"/>
        <v>20</v>
      </c>
      <c r="J121" s="11">
        <f t="shared" si="114"/>
        <v>25255.327951748241</v>
      </c>
      <c r="K121" s="11">
        <f t="shared" si="115"/>
        <v>252.55327951748242</v>
      </c>
      <c r="L121" s="24">
        <f t="shared" si="121"/>
        <v>2778.0925230408898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(Interventions)'!$B$264:$AV$384, 13)</f>
        <v>119.49472147555214</v>
      </c>
      <c r="S121" s="46">
        <f>VLOOKUP(I121, '[1]Lapse Rates'!$A$4:$F$24, 5)</f>
        <v>0</v>
      </c>
      <c r="T121" s="33">
        <f t="shared" si="131"/>
        <v>0.3601880397817781</v>
      </c>
      <c r="U121" s="33">
        <f t="shared" si="122"/>
        <v>4.3040569492548669E-2</v>
      </c>
      <c r="V121" s="39">
        <f t="shared" si="117"/>
        <v>0</v>
      </c>
      <c r="W121" s="32">
        <f t="shared" si="123"/>
        <v>0.31714747028922941</v>
      </c>
      <c r="X121" s="31"/>
      <c r="Y121" s="5">
        <f t="shared" si="128"/>
        <v>0</v>
      </c>
      <c r="Z121" s="5">
        <f t="shared" si="128"/>
        <v>2.1691568300974042</v>
      </c>
      <c r="AA121" s="5">
        <f t="shared" si="124"/>
        <v>0</v>
      </c>
      <c r="AB121" s="5">
        <f t="shared" si="108"/>
        <v>1.9099540388481233</v>
      </c>
      <c r="AC121" s="32"/>
      <c r="AD121" s="5">
        <f>$W121*J121</f>
        <v>8009.6633712218199</v>
      </c>
      <c r="AE121" s="5">
        <f t="shared" si="110"/>
        <v>-80.096633712218207</v>
      </c>
      <c r="AF121" s="5">
        <f t="shared" si="110"/>
        <v>-881.06501591184099</v>
      </c>
      <c r="AG121" s="5">
        <f t="shared" si="132"/>
        <v>-25920.279124928093</v>
      </c>
      <c r="AH121" s="5">
        <f t="shared" si="133"/>
        <v>-18871.777403330332</v>
      </c>
      <c r="AI121" s="42">
        <f t="shared" si="127"/>
        <v>0</v>
      </c>
      <c r="AJ121" s="42">
        <f t="shared" si="130"/>
        <v>778.10329123472457</v>
      </c>
      <c r="AK121" s="42">
        <f t="shared" si="134"/>
        <v>-18093.674112095607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377162.51147406292</v>
      </c>
      <c r="AE124" s="21">
        <f t="shared" ref="AE124:AK124" si="135">SUM(AE101:AE121)</f>
        <v>-13373.758831513333</v>
      </c>
      <c r="AF124" s="21">
        <f t="shared" si="135"/>
        <v>-39523.7400537949</v>
      </c>
      <c r="AG124" s="21">
        <f t="shared" si="135"/>
        <v>-390667.36763583781</v>
      </c>
      <c r="AH124" s="21">
        <f t="shared" si="135"/>
        <v>-66402.355047083038</v>
      </c>
      <c r="AI124" s="21">
        <f t="shared" si="135"/>
        <v>0</v>
      </c>
      <c r="AJ124" s="21">
        <f t="shared" si="135"/>
        <v>34209.783459309234</v>
      </c>
      <c r="AK124" s="21">
        <f t="shared" si="135"/>
        <v>-32192.571587773797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198613.80467875418</v>
      </c>
      <c r="AE126" s="21">
        <f t="shared" ref="AE126:AK126" si="136">AE101+NPV($D$6,AE102:AE121)</f>
        <v>-11610.377468405461</v>
      </c>
      <c r="AF126" s="21">
        <f t="shared" si="136"/>
        <v>-20126.500035850437</v>
      </c>
      <c r="AG126" s="21">
        <f t="shared" si="136"/>
        <v>-143779.98093371853</v>
      </c>
      <c r="AH126" s="21">
        <f t="shared" si="136"/>
        <v>23096.946240779787</v>
      </c>
      <c r="AI126" s="21">
        <f t="shared" si="136"/>
        <v>0</v>
      </c>
      <c r="AJ126" s="21">
        <f t="shared" si="136"/>
        <v>16862.712372263228</v>
      </c>
      <c r="AK126" s="21">
        <f t="shared" si="136"/>
        <v>39959.658613043015</v>
      </c>
    </row>
    <row r="128" spans="1:37" x14ac:dyDescent="0.15">
      <c r="AC128" s="22" t="str">
        <f>"Present Value at "&amp;TEXT($D$7,"0.00%")&amp;":"</f>
        <v>Present Value at 5.64%:</v>
      </c>
      <c r="AD128" s="21">
        <f>AD101+NPV($D$7,AD102:AD121)</f>
        <v>251265.91567010642</v>
      </c>
      <c r="AE128" s="21">
        <f t="shared" ref="AE128:AK128" si="137">AE101+NPV($D$7,AE102:AE121)</f>
        <v>-12128.009281009992</v>
      </c>
      <c r="AF128" s="21">
        <f t="shared" si="137"/>
        <v>-25820.463191000068</v>
      </c>
      <c r="AG128" s="21">
        <f t="shared" si="137"/>
        <v>-210169.25525066911</v>
      </c>
      <c r="AH128" s="21">
        <f t="shared" si="137"/>
        <v>3148.1879474272355</v>
      </c>
      <c r="AI128" s="21">
        <f t="shared" si="137"/>
        <v>0</v>
      </c>
      <c r="AJ128" s="21">
        <f t="shared" si="137"/>
        <v>21978.4046582308</v>
      </c>
      <c r="AK128" s="21">
        <f t="shared" si="137"/>
        <v>25126.592605658032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22745.472198566356</v>
      </c>
    </row>
    <row r="132" spans="1:39" ht="15" x14ac:dyDescent="0.2">
      <c r="G132" s="58" t="s">
        <v>113</v>
      </c>
      <c r="H132" s="57"/>
      <c r="I132" s="57"/>
      <c r="J132" s="11">
        <f>H$131</f>
        <v>22745.472198566356</v>
      </c>
      <c r="K132" s="11">
        <f>J132*$C$10</f>
        <v>9098.1888794265433</v>
      </c>
      <c r="L132" s="24">
        <f>$C$141</f>
        <v>3368.53471728145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22745.472198566356</v>
      </c>
      <c r="AE132" s="5">
        <f>-$W132*K132</f>
        <v>-9098.1888794265433</v>
      </c>
      <c r="AF132" s="5">
        <f>-$W132*L132</f>
        <v>-3368.53471728145</v>
      </c>
      <c r="AG132" s="5"/>
      <c r="AH132" s="5">
        <f>SUM(AD132:AG132)</f>
        <v>10278.748601858362</v>
      </c>
      <c r="AI132" s="42">
        <f>Y132-AA132</f>
        <v>0</v>
      </c>
      <c r="AJ132" s="42"/>
      <c r="AK132" s="42">
        <f>SUM(AH132:AJ132)</f>
        <v>10278.748601858362</v>
      </c>
      <c r="AL132" s="6" t="s">
        <v>39</v>
      </c>
      <c r="AM132" s="36">
        <f>AK159</f>
        <v>23256.641868087172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22745.472198566356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(Interventions)'!$B$264:$AV$384, 16)</f>
        <v>15.156322272155464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1.5156322272155463E-2</v>
      </c>
      <c r="V133" s="39">
        <f>MIN(S133*T133,T133-U133)</f>
        <v>2.3220462500000002E-3</v>
      </c>
      <c r="W133" s="32">
        <f>T133-SUM(U133:V133)</f>
        <v>0.98252163147784455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5.9170301960327087</v>
      </c>
      <c r="AC133" s="32"/>
      <c r="AD133" s="5">
        <f t="shared" ref="AD133:AD135" si="146">$W133*J133</f>
        <v>22347.918453269373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-9127.5768056379129</v>
      </c>
      <c r="AH133" s="5">
        <f t="shared" ref="AH133:AH141" si="148">SUM(AD133:AG133)</f>
        <v>13220.34164763146</v>
      </c>
      <c r="AI133" s="42">
        <f>-M133*$W132*(N133-N132)/1000</f>
        <v>0</v>
      </c>
      <c r="AJ133" s="42">
        <f>$D$6*SUM(Y133:Z133,AD133:AE133)</f>
        <v>2192.9215869147256</v>
      </c>
      <c r="AK133" s="42">
        <f t="shared" ref="AK133" si="149">SUM(AH133:AJ133)</f>
        <v>15413.263234546186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22745.472198566356</v>
      </c>
      <c r="K134" s="11">
        <f t="shared" ref="K134:K152" si="151">J134*$C$11</f>
        <v>227.45472198566358</v>
      </c>
      <c r="L134" s="24">
        <f>$C$142</f>
        <v>2686.1705513244592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(Interventions)'!$B$264:$AV$384, 16)</f>
        <v>16.595554004404818</v>
      </c>
      <c r="S134" s="46">
        <f>VLOOKUP(I134, '[1]Lapse Rates'!$A$4:$F$24, 5)</f>
        <v>2.1348066000000001E-3</v>
      </c>
      <c r="T134" s="33">
        <f t="shared" ref="T134:T136" si="152">W133</f>
        <v>0.98252163147784455</v>
      </c>
      <c r="U134" s="33">
        <f>T134*R134/1000</f>
        <v>1.6305490795686498E-2</v>
      </c>
      <c r="V134" s="39">
        <f t="shared" ref="V134:V152" si="153">MIN(S134*T134,T134-U134)</f>
        <v>2.0974936635216705E-3</v>
      </c>
      <c r="W134" s="32">
        <f>T134-SUM(U134:V134)</f>
        <v>0.96411864701863637</v>
      </c>
      <c r="X134" s="32"/>
      <c r="Y134" s="5">
        <f t="shared" ref="Y134:Z149" si="154">AA133</f>
        <v>0</v>
      </c>
      <c r="Z134" s="5">
        <f t="shared" si="154"/>
        <v>5.9170301960327087</v>
      </c>
      <c r="AA134" s="5">
        <f>O134*W134</f>
        <v>0</v>
      </c>
      <c r="AB134" s="5">
        <f t="shared" si="145"/>
        <v>5.8062020867538635</v>
      </c>
      <c r="AC134" s="32"/>
      <c r="AD134" s="5">
        <f t="shared" si="146"/>
        <v>21929.333881881805</v>
      </c>
      <c r="AE134" s="5">
        <f t="shared" si="147"/>
        <v>-219.29333881881806</v>
      </c>
      <c r="AF134" s="5">
        <f t="shared" si="147"/>
        <v>-2589.7871176042422</v>
      </c>
      <c r="AG134" s="5">
        <f t="shared" ref="AG134:AG137" si="155">-U134*M134</f>
        <v>-9819.6394163954847</v>
      </c>
      <c r="AH134" s="5">
        <f t="shared" si="148"/>
        <v>9300.6140090632598</v>
      </c>
      <c r="AI134" s="42">
        <f>-M134*($W133*N134-$W132*N133)/1000</f>
        <v>0</v>
      </c>
      <c r="AJ134" s="42">
        <f t="shared" ref="AJ134:AJ135" si="156">$D$6*SUM(Y134:Z134,AD134:AE134)</f>
        <v>2130.3354379367102</v>
      </c>
      <c r="AK134" s="42">
        <f>SUM(AH134:AJ134)</f>
        <v>11430.94944699997</v>
      </c>
      <c r="AL134" s="48" t="s">
        <v>59</v>
      </c>
      <c r="AM134" s="54">
        <f>AK159/AD159</f>
        <v>0.10000001549460903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22745.472198566356</v>
      </c>
      <c r="K135" s="11">
        <f t="shared" si="151"/>
        <v>227.45472198566358</v>
      </c>
      <c r="L135" s="24">
        <f t="shared" ref="L135:L152" si="157">$C$142</f>
        <v>2686.1705513244592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(Interventions)'!$B$264:$AV$384, 16)</f>
        <v>18.125343969400429</v>
      </c>
      <c r="S135" s="46">
        <f>VLOOKUP(I135, '[1]Lapse Rates'!$A$4:$F$24, 5)</f>
        <v>2.1304430000000001E-3</v>
      </c>
      <c r="T135" s="33">
        <f t="shared" si="152"/>
        <v>0.96411864701863637</v>
      </c>
      <c r="U135" s="33">
        <f t="shared" ref="U135:U152" si="158">T135*R135/1000</f>
        <v>1.7474982104525742E-2</v>
      </c>
      <c r="V135" s="39">
        <f t="shared" si="153"/>
        <v>2.0539998227103247E-3</v>
      </c>
      <c r="W135" s="32">
        <f t="shared" ref="W135:W152" si="159">T135-SUM(U135:V135)</f>
        <v>0.9445896650914003</v>
      </c>
      <c r="X135" s="32"/>
      <c r="Y135" s="5">
        <f t="shared" si="154"/>
        <v>0</v>
      </c>
      <c r="Z135" s="5">
        <f t="shared" si="154"/>
        <v>5.8062020867538635</v>
      </c>
      <c r="AA135" s="5">
        <f t="shared" ref="AA135:AA152" si="160">O135*W135</f>
        <v>0</v>
      </c>
      <c r="AB135" s="5">
        <f t="shared" si="145"/>
        <v>5.6885928941832891</v>
      </c>
      <c r="AC135" s="32"/>
      <c r="AD135" s="5">
        <f t="shared" si="146"/>
        <v>21485.13796638955</v>
      </c>
      <c r="AE135" s="5">
        <f t="shared" si="147"/>
        <v>-214.85137966389553</v>
      </c>
      <c r="AF135" s="5">
        <f>-$W135*L135</f>
        <v>-2537.3289414539531</v>
      </c>
      <c r="AG135" s="5">
        <f t="shared" si="155"/>
        <v>-10523.940997826434</v>
      </c>
      <c r="AH135" s="5">
        <f t="shared" si="148"/>
        <v>8209.0166474452672</v>
      </c>
      <c r="AI135" s="42">
        <f>-M135*($W134*N135-$W133*N134)/1000</f>
        <v>0</v>
      </c>
      <c r="AJ135" s="42">
        <f t="shared" si="156"/>
        <v>2087.1847025824977</v>
      </c>
      <c r="AK135" s="42">
        <f t="shared" ref="AK135:AK142" si="161">SUM(AH135:AJ135)</f>
        <v>10296.201350027764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22745.472198566356</v>
      </c>
      <c r="K136" s="11">
        <f t="shared" si="151"/>
        <v>227.45472198566358</v>
      </c>
      <c r="L136" s="24">
        <f t="shared" si="157"/>
        <v>2686.1705513244592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(Interventions)'!$B$264:$AV$384, 16)</f>
        <v>19.744768334299923</v>
      </c>
      <c r="S136" s="46">
        <f>VLOOKUP(I136, '[1]Lapse Rates'!$A$4:$F$24, 5)</f>
        <v>1.8971547999999999E-3</v>
      </c>
      <c r="T136" s="33">
        <f t="shared" si="152"/>
        <v>0.9445896650914003</v>
      </c>
      <c r="U136" s="33">
        <f t="shared" si="158"/>
        <v>1.8650704108203651E-2</v>
      </c>
      <c r="V136" s="39">
        <f t="shared" si="153"/>
        <v>1.7920328171585425E-3</v>
      </c>
      <c r="W136" s="32">
        <f t="shared" si="159"/>
        <v>0.92414692816603816</v>
      </c>
      <c r="X136" s="32"/>
      <c r="Y136" s="5">
        <f>AA135</f>
        <v>0</v>
      </c>
      <c r="Z136" s="5">
        <f t="shared" si="154"/>
        <v>5.6885928941832891</v>
      </c>
      <c r="AA136" s="5">
        <f t="shared" si="160"/>
        <v>0</v>
      </c>
      <c r="AB136" s="5">
        <f t="shared" si="145"/>
        <v>5.5654808040250501</v>
      </c>
      <c r="AC136" s="32"/>
      <c r="AD136" s="5">
        <f>$W136*J136</f>
        <v>21020.158261991121</v>
      </c>
      <c r="AE136" s="5">
        <f t="shared" si="147"/>
        <v>-210.20158261991122</v>
      </c>
      <c r="AF136" s="5">
        <f t="shared" si="147"/>
        <v>-2482.4162635365719</v>
      </c>
      <c r="AG136" s="5">
        <f t="shared" si="155"/>
        <v>-11231.994884379377</v>
      </c>
      <c r="AH136" s="5">
        <f t="shared" si="148"/>
        <v>7095.5455314552619</v>
      </c>
      <c r="AI136" s="42">
        <f t="shared" ref="AI136:AI152" si="163">-M136*($W135*N136-$W134*N135)/1000</f>
        <v>0</v>
      </c>
      <c r="AJ136" s="42">
        <f>$D$6*SUM(Y136:Z136,AD136:AE136)</f>
        <v>2042.0148012092354</v>
      </c>
      <c r="AK136" s="42">
        <f t="shared" si="161"/>
        <v>9137.5603326644978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22745.472198566356</v>
      </c>
      <c r="K137" s="11">
        <f t="shared" si="151"/>
        <v>227.45472198566358</v>
      </c>
      <c r="L137" s="24">
        <f t="shared" si="157"/>
        <v>2686.1705513244592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(Interventions)'!$B$264:$AV$384, 16)</f>
        <v>21.562220991885997</v>
      </c>
      <c r="S137" s="46">
        <f>VLOOKUP(I137, '[1]Lapse Rates'!$A$4:$F$24, 5)</f>
        <v>1.8563969E-3</v>
      </c>
      <c r="T137" s="33">
        <f>W136</f>
        <v>0.92414692816603816</v>
      </c>
      <c r="U137" s="33">
        <f t="shared" si="158"/>
        <v>1.9926660294088711E-2</v>
      </c>
      <c r="V137" s="39">
        <f t="shared" si="153"/>
        <v>1.7155834925919561E-3</v>
      </c>
      <c r="W137" s="32">
        <f t="shared" si="159"/>
        <v>0.90250468437935749</v>
      </c>
      <c r="X137" s="32"/>
      <c r="Y137" s="5">
        <f t="shared" ref="Y137:Z152" si="164">AA136</f>
        <v>0</v>
      </c>
      <c r="Z137" s="5">
        <f t="shared" si="154"/>
        <v>5.5654808040250501</v>
      </c>
      <c r="AA137" s="5">
        <f t="shared" si="160"/>
        <v>0</v>
      </c>
      <c r="AB137" s="5">
        <f t="shared" si="145"/>
        <v>5.4351449356909605</v>
      </c>
      <c r="AC137" s="32"/>
      <c r="AD137" s="5">
        <f t="shared" ref="AD137:AD151" si="165">$W137*J137</f>
        <v>20527.895207626581</v>
      </c>
      <c r="AE137" s="5">
        <f t="shared" si="147"/>
        <v>-205.27895207626582</v>
      </c>
      <c r="AF137" s="5">
        <f t="shared" si="147"/>
        <v>-2424.2815056122058</v>
      </c>
      <c r="AG137" s="5">
        <f t="shared" si="155"/>
        <v>-12000.41270224875</v>
      </c>
      <c r="AH137" s="5">
        <f t="shared" si="148"/>
        <v>5897.9220476893588</v>
      </c>
      <c r="AI137" s="42">
        <f t="shared" si="163"/>
        <v>0</v>
      </c>
      <c r="AJ137" s="42">
        <f t="shared" ref="AJ137:AJ152" si="166">$D$6*SUM(Y137:Z137,AD137:AE137)</f>
        <v>1994.1946283363607</v>
      </c>
      <c r="AK137" s="42">
        <f t="shared" si="161"/>
        <v>7892.1166760257192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22745.472198566356</v>
      </c>
      <c r="K138" s="11">
        <f t="shared" si="151"/>
        <v>227.45472198566358</v>
      </c>
      <c r="L138" s="24">
        <f t="shared" si="157"/>
        <v>2686.1705513244592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(Interventions)'!$B$264:$AV$384, 16)</f>
        <v>23.604967590867567</v>
      </c>
      <c r="S138" s="46">
        <f>VLOOKUP(I138, '[1]Lapse Rates'!$A$4:$F$24, 5)</f>
        <v>1.7512077999999999E-3</v>
      </c>
      <c r="T138" s="33">
        <f t="shared" ref="T138:T152" si="167">W137</f>
        <v>0.90250468437935749</v>
      </c>
      <c r="U138" s="33">
        <f t="shared" si="158"/>
        <v>2.1303593825380898E-2</v>
      </c>
      <c r="V138" s="39">
        <f t="shared" si="153"/>
        <v>1.580473242821669E-3</v>
      </c>
      <c r="W138" s="32">
        <f t="shared" si="159"/>
        <v>0.87962061731115493</v>
      </c>
      <c r="X138" s="32"/>
      <c r="Y138" s="5">
        <f t="shared" si="164"/>
        <v>0</v>
      </c>
      <c r="Z138" s="5">
        <f t="shared" si="154"/>
        <v>5.4351449356909605</v>
      </c>
      <c r="AA138" s="5">
        <f t="shared" si="160"/>
        <v>0</v>
      </c>
      <c r="AB138" s="5">
        <f t="shared" si="145"/>
        <v>5.2973304474267948</v>
      </c>
      <c r="AC138" s="32"/>
      <c r="AD138" s="5">
        <f t="shared" si="165"/>
        <v>20007.386296336652</v>
      </c>
      <c r="AE138" s="5">
        <f t="shared" si="147"/>
        <v>-200.07386296336654</v>
      </c>
      <c r="AF138" s="5">
        <f t="shared" si="147"/>
        <v>-2362.8109985590663</v>
      </c>
      <c r="AG138" s="5">
        <f>-U138*M138</f>
        <v>-12829.642005865313</v>
      </c>
      <c r="AH138" s="5">
        <f t="shared" si="148"/>
        <v>4614.8594289489047</v>
      </c>
      <c r="AI138" s="42">
        <f t="shared" si="163"/>
        <v>0</v>
      </c>
      <c r="AJ138" s="42">
        <f t="shared" si="166"/>
        <v>1943.6305374321107</v>
      </c>
      <c r="AK138" s="42">
        <f t="shared" si="161"/>
        <v>6558.4899663810156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22745.472198566356</v>
      </c>
      <c r="K139" s="11">
        <f t="shared" si="151"/>
        <v>227.45472198566358</v>
      </c>
      <c r="L139" s="24">
        <f t="shared" si="157"/>
        <v>2686.1705513244592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(Interventions)'!$B$264:$AV$384, 16)</f>
        <v>25.938404785662765</v>
      </c>
      <c r="S139" s="46">
        <f>VLOOKUP(I139, '[1]Lapse Rates'!$A$4:$F$24, 5)</f>
        <v>1.6267663999999999E-3</v>
      </c>
      <c r="T139" s="33">
        <f t="shared" si="167"/>
        <v>0.87962061731115493</v>
      </c>
      <c r="U139" s="33">
        <f t="shared" si="158"/>
        <v>2.2815955629631297E-2</v>
      </c>
      <c r="V139" s="39">
        <f t="shared" si="153"/>
        <v>1.430937264989045E-3</v>
      </c>
      <c r="W139" s="32">
        <f t="shared" si="159"/>
        <v>0.85537372441653459</v>
      </c>
      <c r="X139" s="32"/>
      <c r="Y139" s="5">
        <f t="shared" si="164"/>
        <v>0</v>
      </c>
      <c r="Z139" s="5">
        <f t="shared" si="154"/>
        <v>5.2973304474267948</v>
      </c>
      <c r="AA139" s="5">
        <f t="shared" si="160"/>
        <v>0</v>
      </c>
      <c r="AB139" s="5">
        <f t="shared" si="145"/>
        <v>5.1513086268164523</v>
      </c>
      <c r="AC139" s="32"/>
      <c r="AD139" s="5">
        <f t="shared" si="165"/>
        <v>19455.879268100449</v>
      </c>
      <c r="AE139" s="5">
        <f t="shared" si="147"/>
        <v>-194.55879268100449</v>
      </c>
      <c r="AF139" s="5">
        <f t="shared" si="147"/>
        <v>-2297.6797089044189</v>
      </c>
      <c r="AG139" s="5">
        <f t="shared" ref="AG139:AG152" si="168">-U139*M139</f>
        <v>-13740.430142877227</v>
      </c>
      <c r="AH139" s="5">
        <f t="shared" si="148"/>
        <v>3223.2106236377986</v>
      </c>
      <c r="AI139" s="42">
        <f t="shared" si="163"/>
        <v>0</v>
      </c>
      <c r="AJ139" s="42">
        <f t="shared" si="166"/>
        <v>1890.05520675554</v>
      </c>
      <c r="AK139" s="42">
        <f t="shared" si="161"/>
        <v>5113.2658303933385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22745.472198566356</v>
      </c>
      <c r="K140" s="11">
        <f t="shared" si="151"/>
        <v>227.45472198566358</v>
      </c>
      <c r="L140" s="24">
        <f t="shared" si="157"/>
        <v>2686.1705513244592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(Interventions)'!$B$264:$AV$384, 16)</f>
        <v>28.622172637585493</v>
      </c>
      <c r="S140" s="46">
        <f>VLOOKUP(I140, '[1]Lapse Rates'!$A$4:$F$24, 5)</f>
        <v>1.427546E-3</v>
      </c>
      <c r="T140" s="33">
        <f t="shared" si="167"/>
        <v>0.85537372441653459</v>
      </c>
      <c r="U140" s="33">
        <f t="shared" si="158"/>
        <v>2.448265440990453E-2</v>
      </c>
      <c r="V140" s="39">
        <f t="shared" si="153"/>
        <v>1.2210853387959262E-3</v>
      </c>
      <c r="W140" s="32">
        <f t="shared" si="159"/>
        <v>0.82966998466783415</v>
      </c>
      <c r="X140" s="32"/>
      <c r="Y140" s="5">
        <f t="shared" si="164"/>
        <v>0</v>
      </c>
      <c r="Z140" s="5">
        <f t="shared" si="154"/>
        <v>5.1513086268164523</v>
      </c>
      <c r="AA140" s="5">
        <f t="shared" si="160"/>
        <v>0</v>
      </c>
      <c r="AB140" s="5">
        <f t="shared" si="145"/>
        <v>4.9965132519652506</v>
      </c>
      <c r="AC140" s="32"/>
      <c r="AD140" s="5">
        <f t="shared" si="165"/>
        <v>18871.235570247198</v>
      </c>
      <c r="AE140" s="5">
        <f t="shared" si="147"/>
        <v>-188.712355702472</v>
      </c>
      <c r="AF140" s="5">
        <f t="shared" si="147"/>
        <v>-2228.6350801325516</v>
      </c>
      <c r="AG140" s="5">
        <f t="shared" si="168"/>
        <v>-14744.164482622395</v>
      </c>
      <c r="AH140" s="5">
        <f t="shared" si="148"/>
        <v>1709.7236517897818</v>
      </c>
      <c r="AI140" s="42">
        <f t="shared" si="163"/>
        <v>0</v>
      </c>
      <c r="AJ140" s="42">
        <f t="shared" si="166"/>
        <v>1833.2608707231284</v>
      </c>
      <c r="AK140" s="42">
        <f t="shared" si="161"/>
        <v>3542.9845225129102</v>
      </c>
    </row>
    <row r="141" spans="1:39" ht="15" x14ac:dyDescent="0.2">
      <c r="A141" s="12"/>
      <c r="B141" s="13">
        <v>1</v>
      </c>
      <c r="C141" s="10">
        <f>$H$131*0.14+$B$144</f>
        <v>3368.53471728145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22745.472198566356</v>
      </c>
      <c r="K141" s="11">
        <f t="shared" si="151"/>
        <v>227.45472198566358</v>
      </c>
      <c r="L141" s="24">
        <f t="shared" si="157"/>
        <v>2686.1705513244592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(Interventions)'!$B$264:$AV$384, 16)</f>
        <v>31.709413361352432</v>
      </c>
      <c r="S141" s="46">
        <f>VLOOKUP(I141, '[1]Lapse Rates'!$A$4:$F$24, 5)</f>
        <v>1.4710299999999999E-3</v>
      </c>
      <c r="T141" s="33">
        <f t="shared" si="167"/>
        <v>0.82966998466783415</v>
      </c>
      <c r="U141" s="33">
        <f t="shared" si="158"/>
        <v>2.630834849733929E-2</v>
      </c>
      <c r="V141" s="39">
        <f t="shared" si="153"/>
        <v>1.220469437545924E-3</v>
      </c>
      <c r="W141" s="32">
        <f t="shared" si="159"/>
        <v>0.80214116673294888</v>
      </c>
      <c r="X141" s="32"/>
      <c r="Y141" s="5">
        <f t="shared" si="164"/>
        <v>0</v>
      </c>
      <c r="Z141" s="5">
        <f t="shared" si="154"/>
        <v>4.9965132519652506</v>
      </c>
      <c r="AA141" s="5">
        <f t="shared" si="160"/>
        <v>0</v>
      </c>
      <c r="AB141" s="5">
        <f t="shared" si="145"/>
        <v>4.8307267270041709</v>
      </c>
      <c r="AC141" s="32"/>
      <c r="AD141" s="5">
        <f t="shared" si="165"/>
        <v>18245.079607249871</v>
      </c>
      <c r="AE141" s="5">
        <f t="shared" si="147"/>
        <v>-182.45079607249872</v>
      </c>
      <c r="AF141" s="5">
        <f t="shared" si="147"/>
        <v>-2154.6879800830902</v>
      </c>
      <c r="AG141" s="5">
        <f t="shared" si="168"/>
        <v>-15843.650407204143</v>
      </c>
      <c r="AH141" s="5">
        <f t="shared" si="148"/>
        <v>64.290423890139209</v>
      </c>
      <c r="AI141" s="42">
        <f t="shared" si="163"/>
        <v>0</v>
      </c>
      <c r="AJ141" s="42">
        <f t="shared" si="166"/>
        <v>1772.434044326518</v>
      </c>
      <c r="AK141" s="42">
        <f t="shared" si="161"/>
        <v>1836.7244682166572</v>
      </c>
    </row>
    <row r="142" spans="1:39" ht="15" x14ac:dyDescent="0.2">
      <c r="A142" s="12"/>
      <c r="B142" s="70" t="s">
        <v>49</v>
      </c>
      <c r="C142" s="10">
        <f>$H$131*0.11+$B$144</f>
        <v>2686.1705513244592</v>
      </c>
      <c r="D142" s="1"/>
      <c r="E142" s="1"/>
      <c r="F142" s="1"/>
      <c r="I142" s="2">
        <f t="shared" si="150"/>
        <v>10</v>
      </c>
      <c r="J142" s="11">
        <f t="shared" si="140"/>
        <v>22745.472198566356</v>
      </c>
      <c r="K142" s="11">
        <f t="shared" si="151"/>
        <v>227.45472198566358</v>
      </c>
      <c r="L142" s="24">
        <f t="shared" si="157"/>
        <v>2686.1705513244592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(Interventions)'!$B$264:$AV$384, 16)</f>
        <v>35.378754786184984</v>
      </c>
      <c r="S142" s="46">
        <f>VLOOKUP(I142, '[1]Lapse Rates'!$A$4:$F$24, 5)</f>
        <v>1.273365E-3</v>
      </c>
      <c r="T142" s="33">
        <f t="shared" si="167"/>
        <v>0.80214116673294888</v>
      </c>
      <c r="U142" s="33">
        <f t="shared" si="158"/>
        <v>2.8378755641749322E-2</v>
      </c>
      <c r="V142" s="39">
        <f t="shared" si="153"/>
        <v>1.0214184867769014E-3</v>
      </c>
      <c r="W142" s="32">
        <f t="shared" si="159"/>
        <v>0.77274099260442264</v>
      </c>
      <c r="X142" s="32"/>
      <c r="Y142" s="5">
        <f t="shared" si="164"/>
        <v>0</v>
      </c>
      <c r="Z142" s="5">
        <f t="shared" si="154"/>
        <v>4.8307267270041709</v>
      </c>
      <c r="AA142" s="5">
        <f t="shared" si="160"/>
        <v>0</v>
      </c>
      <c r="AB142" s="5">
        <f t="shared" si="145"/>
        <v>4.6536703523516882</v>
      </c>
      <c r="AC142" s="32"/>
      <c r="AD142" s="5">
        <f t="shared" si="165"/>
        <v>17576.358763976466</v>
      </c>
      <c r="AE142" s="5">
        <f t="shared" si="147"/>
        <v>-175.76358763976467</v>
      </c>
      <c r="AF142" s="5">
        <f t="shared" si="147"/>
        <v>-2075.7140981352318</v>
      </c>
      <c r="AG142" s="5">
        <f t="shared" si="168"/>
        <v>-17090.509631375051</v>
      </c>
      <c r="AH142" s="5">
        <f>SUM(AD142:AG142)</f>
        <v>-1765.6285531735812</v>
      </c>
      <c r="AI142" s="42">
        <f t="shared" si="163"/>
        <v>0</v>
      </c>
      <c r="AJ142" s="42">
        <f t="shared" si="166"/>
        <v>1707.4722810905496</v>
      </c>
      <c r="AK142" s="42">
        <f t="shared" si="161"/>
        <v>-58.156272083031581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22745.472198566356</v>
      </c>
      <c r="K143" s="11">
        <f t="shared" si="151"/>
        <v>227.45472198566358</v>
      </c>
      <c r="L143" s="24">
        <f t="shared" si="157"/>
        <v>2686.1705513244592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(Interventions)'!$B$264:$AV$384, 16)</f>
        <v>39.596272568544954</v>
      </c>
      <c r="S143" s="46">
        <f>VLOOKUP(I143, '[1]Lapse Rates'!$A$4:$F$24, 5)</f>
        <v>1.2241776999999999E-3</v>
      </c>
      <c r="T143" s="33">
        <f t="shared" si="167"/>
        <v>0.77274099260442264</v>
      </c>
      <c r="U143" s="33">
        <f t="shared" si="158"/>
        <v>3.0597662968052698E-2</v>
      </c>
      <c r="V143" s="39">
        <f t="shared" si="153"/>
        <v>9.4597229102219907E-4</v>
      </c>
      <c r="W143" s="32">
        <f t="shared" si="159"/>
        <v>0.74119735734534775</v>
      </c>
      <c r="X143" s="31"/>
      <c r="Y143" s="5">
        <f t="shared" si="164"/>
        <v>0</v>
      </c>
      <c r="Z143" s="5">
        <f t="shared" si="154"/>
        <v>4.6536703523516882</v>
      </c>
      <c r="AA143" s="5">
        <f t="shared" si="160"/>
        <v>0</v>
      </c>
      <c r="AB143" s="5">
        <f t="shared" si="145"/>
        <v>4.4637054331673145</v>
      </c>
      <c r="AC143" s="32"/>
      <c r="AD143" s="5">
        <f t="shared" si="165"/>
        <v>16858.883885149462</v>
      </c>
      <c r="AE143" s="5">
        <f t="shared" si="147"/>
        <v>-168.58883885149461</v>
      </c>
      <c r="AF143" s="5">
        <f t="shared" si="147"/>
        <v>-1990.9825140205851</v>
      </c>
      <c r="AG143" s="5">
        <f t="shared" si="168"/>
        <v>-18426.799971587407</v>
      </c>
      <c r="AH143" s="5">
        <f t="shared" ref="AH143:AH152" si="169">SUM(AD143:AG143)</f>
        <v>-3727.4874393100235</v>
      </c>
      <c r="AI143" s="42">
        <f t="shared" si="163"/>
        <v>0</v>
      </c>
      <c r="AJ143" s="42">
        <f t="shared" si="166"/>
        <v>1637.7744691033965</v>
      </c>
      <c r="AK143" s="42">
        <f t="shared" ref="AK143:AK152" si="170">SUM(AH143:AJ143)</f>
        <v>-2089.7129702066268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22745.472198566356</v>
      </c>
      <c r="K144" s="11">
        <f t="shared" si="151"/>
        <v>227.45472198566358</v>
      </c>
      <c r="L144" s="24">
        <f t="shared" si="157"/>
        <v>2686.1705513244592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(Interventions)'!$B$264:$AV$384, 16)</f>
        <v>44.422891255528214</v>
      </c>
      <c r="S144" s="46">
        <f>VLOOKUP(I144, '[1]Lapse Rates'!$A$4:$F$24, 5)</f>
        <v>1.0124068E-3</v>
      </c>
      <c r="T144" s="33">
        <f t="shared" si="167"/>
        <v>0.74119735734534775</v>
      </c>
      <c r="U144" s="33">
        <f t="shared" si="158"/>
        <v>3.292612960423727E-2</v>
      </c>
      <c r="V144" s="39">
        <f t="shared" si="153"/>
        <v>7.5039324471846004E-4</v>
      </c>
      <c r="W144" s="32">
        <f t="shared" si="159"/>
        <v>0.70752083449639203</v>
      </c>
      <c r="X144" s="31"/>
      <c r="Y144" s="5">
        <f t="shared" si="164"/>
        <v>0</v>
      </c>
      <c r="Z144" s="5">
        <f t="shared" si="154"/>
        <v>4.4637054331673145</v>
      </c>
      <c r="AA144" s="5">
        <f t="shared" si="160"/>
        <v>0</v>
      </c>
      <c r="AB144" s="5">
        <f t="shared" si="145"/>
        <v>4.2608956463792769</v>
      </c>
      <c r="AC144" s="32"/>
      <c r="AD144" s="5">
        <f t="shared" si="165"/>
        <v>16092.895470944153</v>
      </c>
      <c r="AE144" s="5">
        <f t="shared" si="147"/>
        <v>-160.92895470944154</v>
      </c>
      <c r="AF144" s="5">
        <f t="shared" si="147"/>
        <v>-1900.5216300727147</v>
      </c>
      <c r="AG144" s="5">
        <f t="shared" si="168"/>
        <v>-19829.070105430208</v>
      </c>
      <c r="AH144" s="5">
        <f t="shared" si="169"/>
        <v>-5797.6252192682114</v>
      </c>
      <c r="AI144" s="42">
        <f t="shared" si="163"/>
        <v>0</v>
      </c>
      <c r="AJ144" s="42">
        <f t="shared" si="166"/>
        <v>1563.3638047456191</v>
      </c>
      <c r="AK144" s="42">
        <f t="shared" si="170"/>
        <v>-4234.2614145225925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22745.472198566356</v>
      </c>
      <c r="K145" s="11">
        <f t="shared" si="151"/>
        <v>227.45472198566358</v>
      </c>
      <c r="L145" s="24">
        <f t="shared" si="157"/>
        <v>2686.1705513244592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(Interventions)'!$B$264:$AV$384, 16)</f>
        <v>49.978559103942722</v>
      </c>
      <c r="S145" s="46">
        <f>VLOOKUP(I145, '[1]Lapse Rates'!$A$4:$F$24, 5)</f>
        <v>8.7385670000000003E-4</v>
      </c>
      <c r="T145" s="33">
        <f t="shared" si="167"/>
        <v>0.70752083449639203</v>
      </c>
      <c r="U145" s="33">
        <f t="shared" si="158"/>
        <v>3.5360871844148802E-2</v>
      </c>
      <c r="V145" s="39">
        <f t="shared" si="153"/>
        <v>6.1827182161426327E-4</v>
      </c>
      <c r="W145" s="32">
        <f t="shared" si="159"/>
        <v>0.67154169083062898</v>
      </c>
      <c r="X145" s="31"/>
      <c r="Y145" s="5">
        <f t="shared" si="164"/>
        <v>0</v>
      </c>
      <c r="Z145" s="5">
        <f t="shared" si="154"/>
        <v>4.2608956463792769</v>
      </c>
      <c r="AA145" s="5">
        <f t="shared" si="160"/>
        <v>0</v>
      </c>
      <c r="AB145" s="5">
        <f t="shared" si="145"/>
        <v>4.0442188092723885</v>
      </c>
      <c r="AC145" s="32"/>
      <c r="AD145" s="5">
        <f t="shared" si="165"/>
        <v>15274.532858966315</v>
      </c>
      <c r="AE145" s="5">
        <f t="shared" si="147"/>
        <v>-152.74532858966316</v>
      </c>
      <c r="AF145" s="5">
        <f t="shared" si="147"/>
        <v>-1803.8755138958702</v>
      </c>
      <c r="AG145" s="5">
        <f t="shared" si="168"/>
        <v>-21295.342489829887</v>
      </c>
      <c r="AH145" s="5">
        <f t="shared" si="169"/>
        <v>-7977.4304733491044</v>
      </c>
      <c r="AI145" s="42">
        <f t="shared" si="163"/>
        <v>0</v>
      </c>
      <c r="AJ145" s="42">
        <f t="shared" si="166"/>
        <v>1483.8653505928594</v>
      </c>
      <c r="AK145" s="42">
        <f t="shared" si="170"/>
        <v>-6493.5651227562448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22745.472198566356</v>
      </c>
      <c r="K146" s="11">
        <f t="shared" si="151"/>
        <v>227.45472198566358</v>
      </c>
      <c r="L146" s="24">
        <f t="shared" si="157"/>
        <v>2686.1705513244592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(Interventions)'!$B$264:$AV$384, 16)</f>
        <v>56.16168274719432</v>
      </c>
      <c r="S146" s="46">
        <f>VLOOKUP(I146, '[1]Lapse Rates'!$A$4:$F$24, 5)</f>
        <v>8.3940749999999998E-4</v>
      </c>
      <c r="T146" s="33">
        <f t="shared" si="167"/>
        <v>0.67154169083062898</v>
      </c>
      <c r="U146" s="33">
        <f t="shared" si="158"/>
        <v>3.7714911391944231E-2</v>
      </c>
      <c r="V146" s="39">
        <f t="shared" si="153"/>
        <v>5.6369713184591119E-4</v>
      </c>
      <c r="W146" s="32">
        <f t="shared" si="159"/>
        <v>0.63326308230683881</v>
      </c>
      <c r="X146" s="31"/>
      <c r="Y146" s="5">
        <f t="shared" si="164"/>
        <v>0</v>
      </c>
      <c r="Z146" s="5">
        <f t="shared" si="154"/>
        <v>4.0442188092723885</v>
      </c>
      <c r="AA146" s="5">
        <f t="shared" si="160"/>
        <v>0</v>
      </c>
      <c r="AB146" s="5">
        <f t="shared" si="145"/>
        <v>3.8136939279456521</v>
      </c>
      <c r="AC146" s="32"/>
      <c r="AD146" s="5">
        <f t="shared" si="165"/>
        <v>14403.867832988641</v>
      </c>
      <c r="AE146" s="5">
        <f t="shared" si="147"/>
        <v>-144.03867832988641</v>
      </c>
      <c r="AF146" s="5">
        <f t="shared" si="147"/>
        <v>-1701.0526429335875</v>
      </c>
      <c r="AG146" s="5">
        <f t="shared" si="168"/>
        <v>-22713.013372659181</v>
      </c>
      <c r="AH146" s="5">
        <f t="shared" si="169"/>
        <v>-10154.236860934016</v>
      </c>
      <c r="AI146" s="42">
        <f t="shared" si="163"/>
        <v>0</v>
      </c>
      <c r="AJ146" s="42">
        <f t="shared" si="166"/>
        <v>1399.2859779372134</v>
      </c>
      <c r="AK146" s="42">
        <f t="shared" si="170"/>
        <v>-8754.9508829968017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22745.472198566356</v>
      </c>
      <c r="K147" s="11">
        <f t="shared" si="151"/>
        <v>227.45472198566358</v>
      </c>
      <c r="L147" s="24">
        <f t="shared" si="157"/>
        <v>2686.1705513244592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(Interventions)'!$B$264:$AV$384, 16)</f>
        <v>63.008699270885636</v>
      </c>
      <c r="S147" s="46">
        <f>VLOOKUP(I147, '[1]Lapse Rates'!$A$4:$F$24, 5)</f>
        <v>7.2940090000000004E-4</v>
      </c>
      <c r="T147" s="33">
        <f t="shared" si="167"/>
        <v>0.63326308230683881</v>
      </c>
      <c r="U147" s="33">
        <f t="shared" si="158"/>
        <v>3.9901083112425705E-2</v>
      </c>
      <c r="V147" s="39">
        <f t="shared" si="153"/>
        <v>4.6190266217138233E-4</v>
      </c>
      <c r="W147" s="32">
        <f t="shared" si="159"/>
        <v>0.59290009653224174</v>
      </c>
      <c r="X147" s="31"/>
      <c r="Y147" s="5">
        <f t="shared" si="164"/>
        <v>0</v>
      </c>
      <c r="Z147" s="5">
        <f t="shared" si="154"/>
        <v>3.8136939279456521</v>
      </c>
      <c r="AA147" s="5">
        <f t="shared" si="160"/>
        <v>0</v>
      </c>
      <c r="AB147" s="5">
        <f t="shared" si="145"/>
        <v>3.5706163223451539</v>
      </c>
      <c r="AC147" s="32"/>
      <c r="AD147" s="5">
        <f t="shared" si="165"/>
        <v>13485.792662201413</v>
      </c>
      <c r="AE147" s="5">
        <f t="shared" si="147"/>
        <v>-134.85792662201413</v>
      </c>
      <c r="AF147" s="5">
        <f t="shared" si="147"/>
        <v>-1592.6307791823369</v>
      </c>
      <c r="AG147" s="5">
        <f t="shared" si="168"/>
        <v>-24029.58938171302</v>
      </c>
      <c r="AH147" s="5">
        <f t="shared" si="169"/>
        <v>-12271.285425315958</v>
      </c>
      <c r="AI147" s="42">
        <f t="shared" si="163"/>
        <v>0</v>
      </c>
      <c r="AJ147" s="42">
        <f t="shared" si="166"/>
        <v>1310.1008209346703</v>
      </c>
      <c r="AK147" s="42">
        <f t="shared" si="170"/>
        <v>-10961.184604381287</v>
      </c>
    </row>
    <row r="148" spans="1:37" ht="15" x14ac:dyDescent="0.2">
      <c r="I148" s="2">
        <f t="shared" si="150"/>
        <v>16</v>
      </c>
      <c r="J148" s="11">
        <f t="shared" si="140"/>
        <v>22745.472198566356</v>
      </c>
      <c r="K148" s="11">
        <f t="shared" si="151"/>
        <v>227.45472198566358</v>
      </c>
      <c r="L148" s="24">
        <f t="shared" si="157"/>
        <v>2686.1705513244592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(Interventions)'!$B$264:$AV$384, 16)</f>
        <v>70.440383261571654</v>
      </c>
      <c r="S148" s="46">
        <f>VLOOKUP(I148, '[1]Lapse Rates'!$A$4:$F$24, 5)</f>
        <v>6.1234970000000001E-4</v>
      </c>
      <c r="T148" s="33">
        <f t="shared" si="167"/>
        <v>0.59290009653224174</v>
      </c>
      <c r="U148" s="33">
        <f t="shared" si="158"/>
        <v>4.1764110035553942E-2</v>
      </c>
      <c r="V148" s="39">
        <f t="shared" si="153"/>
        <v>3.630621962414893E-4</v>
      </c>
      <c r="W148" s="32">
        <f t="shared" si="159"/>
        <v>0.55077292430044633</v>
      </c>
      <c r="X148" s="31"/>
      <c r="Y148" s="5">
        <f t="shared" si="164"/>
        <v>0</v>
      </c>
      <c r="Z148" s="5">
        <f t="shared" si="154"/>
        <v>3.5706163223451539</v>
      </c>
      <c r="AA148" s="5">
        <f t="shared" si="160"/>
        <v>0</v>
      </c>
      <c r="AB148" s="5">
        <f t="shared" si="145"/>
        <v>3.316914274285335</v>
      </c>
      <c r="AC148" s="32"/>
      <c r="AD148" s="5">
        <f t="shared" si="165"/>
        <v>12527.590237398894</v>
      </c>
      <c r="AE148" s="5">
        <f t="shared" si="147"/>
        <v>-125.27590237398896</v>
      </c>
      <c r="AF148" s="5">
        <f t="shared" si="147"/>
        <v>-1479.4700097227146</v>
      </c>
      <c r="AG148" s="5">
        <f t="shared" si="168"/>
        <v>-25151.558222601616</v>
      </c>
      <c r="AH148" s="5">
        <f t="shared" si="169"/>
        <v>-14228.713897299425</v>
      </c>
      <c r="AI148" s="42">
        <f t="shared" si="163"/>
        <v>0</v>
      </c>
      <c r="AJ148" s="42">
        <f t="shared" si="166"/>
        <v>1217.0173137271654</v>
      </c>
      <c r="AK148" s="42">
        <f t="shared" si="170"/>
        <v>-13011.69658357226</v>
      </c>
    </row>
    <row r="149" spans="1:37" ht="15" x14ac:dyDescent="0.2">
      <c r="I149" s="2">
        <f t="shared" si="150"/>
        <v>17</v>
      </c>
      <c r="J149" s="11">
        <f t="shared" si="140"/>
        <v>22745.472198566356</v>
      </c>
      <c r="K149" s="11">
        <f t="shared" si="151"/>
        <v>227.45472198566358</v>
      </c>
      <c r="L149" s="24">
        <f t="shared" si="157"/>
        <v>2686.1705513244592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(Interventions)'!$B$264:$AV$384, 16)</f>
        <v>78.56560908929589</v>
      </c>
      <c r="S149" s="46">
        <f>VLOOKUP(I149, '[1]Lapse Rates'!$A$4:$F$24, 5)</f>
        <v>4.6742110000000002E-4</v>
      </c>
      <c r="T149" s="33">
        <f t="shared" si="167"/>
        <v>0.55077292430044633</v>
      </c>
      <c r="U149" s="33">
        <f t="shared" si="158"/>
        <v>4.327181026755722E-2</v>
      </c>
      <c r="V149" s="39">
        <f t="shared" si="153"/>
        <v>2.5744288612673138E-4</v>
      </c>
      <c r="W149" s="32">
        <f t="shared" si="159"/>
        <v>0.50724367114676239</v>
      </c>
      <c r="X149" s="31"/>
      <c r="Y149" s="5">
        <f t="shared" si="164"/>
        <v>0</v>
      </c>
      <c r="Z149" s="5">
        <f t="shared" si="154"/>
        <v>3.316914274285335</v>
      </c>
      <c r="AA149" s="5">
        <f t="shared" si="160"/>
        <v>0</v>
      </c>
      <c r="AB149" s="5">
        <f t="shared" si="145"/>
        <v>3.0547684883104358</v>
      </c>
      <c r="AC149" s="32"/>
      <c r="AD149" s="5">
        <f t="shared" si="165"/>
        <v>11537.496819967419</v>
      </c>
      <c r="AE149" s="5">
        <f t="shared" si="147"/>
        <v>-115.3749681996742</v>
      </c>
      <c r="AF149" s="5">
        <f t="shared" si="147"/>
        <v>-1362.5430117801413</v>
      </c>
      <c r="AG149" s="5">
        <f t="shared" si="168"/>
        <v>-26059.539025620717</v>
      </c>
      <c r="AH149" s="5">
        <f t="shared" si="169"/>
        <v>-15999.960185633114</v>
      </c>
      <c r="AI149" s="42">
        <f t="shared" si="163"/>
        <v>0</v>
      </c>
      <c r="AJ149" s="42">
        <f t="shared" si="166"/>
        <v>1120.8355429487231</v>
      </c>
      <c r="AK149" s="42">
        <f t="shared" si="170"/>
        <v>-14879.12464268439</v>
      </c>
    </row>
    <row r="150" spans="1:37" ht="15" x14ac:dyDescent="0.2">
      <c r="I150" s="2">
        <f t="shared" si="150"/>
        <v>18</v>
      </c>
      <c r="J150" s="11">
        <f t="shared" si="140"/>
        <v>22745.472198566356</v>
      </c>
      <c r="K150" s="11">
        <f t="shared" si="151"/>
        <v>227.45472198566358</v>
      </c>
      <c r="L150" s="24">
        <f t="shared" si="157"/>
        <v>2686.1705513244592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(Interventions)'!$B$264:$AV$384, 16)</f>
        <v>87.664777302226696</v>
      </c>
      <c r="S150" s="46">
        <f>VLOOKUP(I150, '[1]Lapse Rates'!$A$4:$F$24, 5)</f>
        <v>4.0205260000000001E-4</v>
      </c>
      <c r="T150" s="33">
        <f t="shared" si="167"/>
        <v>0.50724367114676239</v>
      </c>
      <c r="U150" s="33">
        <f t="shared" si="158"/>
        <v>4.446740346904484E-2</v>
      </c>
      <c r="V150" s="39">
        <f t="shared" si="153"/>
        <v>2.039386368181008E-4</v>
      </c>
      <c r="W150" s="32">
        <f t="shared" si="159"/>
        <v>0.46257232904089945</v>
      </c>
      <c r="X150" s="31"/>
      <c r="Y150" s="5">
        <f t="shared" si="164"/>
        <v>0</v>
      </c>
      <c r="Z150" s="5">
        <f t="shared" si="164"/>
        <v>3.0547684883104358</v>
      </c>
      <c r="AA150" s="5">
        <f t="shared" si="160"/>
        <v>0</v>
      </c>
      <c r="AB150" s="5">
        <f t="shared" si="145"/>
        <v>2.7857447114597185</v>
      </c>
      <c r="AC150" s="32"/>
      <c r="AD150" s="5">
        <f t="shared" si="165"/>
        <v>10521.426050025868</v>
      </c>
      <c r="AE150" s="5">
        <f t="shared" si="147"/>
        <v>-105.21426050025867</v>
      </c>
      <c r="AF150" s="5">
        <f t="shared" si="147"/>
        <v>-1242.548168127232</v>
      </c>
      <c r="AG150" s="5">
        <f t="shared" si="168"/>
        <v>-26779.559923759403</v>
      </c>
      <c r="AH150" s="5">
        <f t="shared" si="169"/>
        <v>-17605.896302361027</v>
      </c>
      <c r="AI150" s="42">
        <f t="shared" si="163"/>
        <v>0</v>
      </c>
      <c r="AJ150" s="42">
        <f t="shared" si="166"/>
        <v>1022.1300493411657</v>
      </c>
      <c r="AK150" s="42">
        <f t="shared" si="170"/>
        <v>-16583.766253019861</v>
      </c>
    </row>
    <row r="151" spans="1:37" ht="15" x14ac:dyDescent="0.2">
      <c r="I151" s="2">
        <f t="shared" si="150"/>
        <v>19</v>
      </c>
      <c r="J151" s="11">
        <f t="shared" si="140"/>
        <v>22745.472198566356</v>
      </c>
      <c r="K151" s="11">
        <f t="shared" si="151"/>
        <v>227.45472198566358</v>
      </c>
      <c r="L151" s="24">
        <f t="shared" si="157"/>
        <v>2686.1705513244592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(Interventions)'!$B$264:$AV$384, 16)</f>
        <v>97.840563689811475</v>
      </c>
      <c r="S151" s="46">
        <f>VLOOKUP(I151, '[1]Lapse Rates'!$A$4:$F$24, 5)</f>
        <v>3.3283375800000001E-2</v>
      </c>
      <c r="T151" s="33">
        <f t="shared" si="167"/>
        <v>0.46257232904089945</v>
      </c>
      <c r="U151" s="33">
        <f t="shared" si="158"/>
        <v>4.525833742067055E-2</v>
      </c>
      <c r="V151" s="39">
        <f t="shared" si="153"/>
        <v>1.539596866214951E-2</v>
      </c>
      <c r="W151" s="32">
        <f t="shared" si="159"/>
        <v>0.40191802295807938</v>
      </c>
      <c r="X151" s="31"/>
      <c r="Y151" s="5">
        <f t="shared" si="164"/>
        <v>0</v>
      </c>
      <c r="Z151" s="5">
        <f t="shared" si="164"/>
        <v>2.7857447114597185</v>
      </c>
      <c r="AA151" s="5">
        <f t="shared" si="160"/>
        <v>0</v>
      </c>
      <c r="AB151" s="5">
        <f t="shared" si="145"/>
        <v>2.420466890480212</v>
      </c>
      <c r="AC151" s="32"/>
      <c r="AD151" s="5">
        <f t="shared" si="165"/>
        <v>9141.8152172957489</v>
      </c>
      <c r="AE151" s="5">
        <f t="shared" si="147"/>
        <v>-91.418152172957491</v>
      </c>
      <c r="AF151" s="5">
        <f t="shared" si="147"/>
        <v>-1079.6203573165408</v>
      </c>
      <c r="AG151" s="5">
        <f t="shared" si="168"/>
        <v>-27255.883286513006</v>
      </c>
      <c r="AH151" s="5">
        <f t="shared" si="169"/>
        <v>-19285.106578706756</v>
      </c>
      <c r="AI151" s="42">
        <f t="shared" si="163"/>
        <v>0</v>
      </c>
      <c r="AJ151" s="42">
        <f t="shared" si="166"/>
        <v>888.11723364474017</v>
      </c>
      <c r="AK151" s="42">
        <f t="shared" si="170"/>
        <v>-18396.989345062015</v>
      </c>
    </row>
    <row r="152" spans="1:37" ht="15" x14ac:dyDescent="0.2">
      <c r="I152" s="2">
        <f t="shared" si="150"/>
        <v>20</v>
      </c>
      <c r="J152" s="11">
        <f t="shared" si="140"/>
        <v>22745.472198566356</v>
      </c>
      <c r="K152" s="11">
        <f t="shared" si="151"/>
        <v>227.45472198566358</v>
      </c>
      <c r="L152" s="24">
        <f t="shared" si="157"/>
        <v>2686.1705513244592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(Interventions)'!$B$264:$AV$384, 16)</f>
        <v>109.26262974475196</v>
      </c>
      <c r="S152" s="46">
        <f>VLOOKUP(I152, '[1]Lapse Rates'!$A$4:$F$24, 5)</f>
        <v>0</v>
      </c>
      <c r="T152" s="33">
        <f t="shared" si="167"/>
        <v>0.40191802295807938</v>
      </c>
      <c r="U152" s="33">
        <f t="shared" si="158"/>
        <v>4.391462013021135E-2</v>
      </c>
      <c r="V152" s="39">
        <f t="shared" si="153"/>
        <v>0</v>
      </c>
      <c r="W152" s="32">
        <f t="shared" si="159"/>
        <v>0.35800340282786802</v>
      </c>
      <c r="X152" s="31"/>
      <c r="Y152" s="5">
        <f t="shared" si="164"/>
        <v>0</v>
      </c>
      <c r="Z152" s="5">
        <f t="shared" si="164"/>
        <v>2.420466890480212</v>
      </c>
      <c r="AA152" s="5">
        <f t="shared" si="160"/>
        <v>0</v>
      </c>
      <c r="AB152" s="5">
        <f t="shared" si="145"/>
        <v>2.1560003128162415</v>
      </c>
      <c r="AC152" s="32"/>
      <c r="AD152" s="5">
        <f>$W152*J152</f>
        <v>8142.9564460134243</v>
      </c>
      <c r="AE152" s="5">
        <f t="shared" si="147"/>
        <v>-81.429564460134245</v>
      </c>
      <c r="AF152" s="5">
        <f t="shared" si="147"/>
        <v>-961.65819795016671</v>
      </c>
      <c r="AG152" s="5">
        <f t="shared" si="168"/>
        <v>-26446.657766397053</v>
      </c>
      <c r="AH152" s="5">
        <f t="shared" si="169"/>
        <v>-19346.78908279393</v>
      </c>
      <c r="AI152" s="42">
        <f t="shared" si="163"/>
        <v>0</v>
      </c>
      <c r="AJ152" s="42">
        <f t="shared" si="166"/>
        <v>791.07323488233396</v>
      </c>
      <c r="AK152" s="42">
        <f t="shared" si="170"/>
        <v>-18555.715847911597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352199.11295658664</v>
      </c>
      <c r="AE155" s="21">
        <f t="shared" ref="AE155:AK155" si="171">SUM(AE132:AE152)</f>
        <v>-12169.246102474053</v>
      </c>
      <c r="AF155" s="21">
        <f t="shared" si="171"/>
        <v>-39636.779236304668</v>
      </c>
      <c r="AG155" s="21">
        <f t="shared" si="171"/>
        <v>-364938.97502254363</v>
      </c>
      <c r="AH155" s="21">
        <f t="shared" si="171"/>
        <v>-64545.887404735549</v>
      </c>
      <c r="AI155" s="21">
        <f t="shared" si="171"/>
        <v>0</v>
      </c>
      <c r="AJ155" s="21">
        <f t="shared" si="171"/>
        <v>32027.067895165263</v>
      </c>
      <c r="AK155" s="21">
        <f t="shared" si="171"/>
        <v>-32518.81950957029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182904.48530322968</v>
      </c>
      <c r="AE157" s="21">
        <f t="shared" ref="AE157:AK157" si="172">AE132+NPV($D$6,AE133:AE152)</f>
        <v>-10496.264590536292</v>
      </c>
      <c r="AF157" s="21">
        <f t="shared" si="172"/>
        <v>-19879.380352491931</v>
      </c>
      <c r="AG157" s="21">
        <f t="shared" si="172"/>
        <v>-130554.73546294207</v>
      </c>
      <c r="AH157" s="21">
        <f t="shared" si="172"/>
        <v>21974.104897259378</v>
      </c>
      <c r="AI157" s="21">
        <f t="shared" si="172"/>
        <v>0</v>
      </c>
      <c r="AJ157" s="21">
        <f t="shared" si="172"/>
        <v>15578.74463646014</v>
      </c>
      <c r="AK157" s="21">
        <f t="shared" si="172"/>
        <v>37552.849533719535</v>
      </c>
    </row>
    <row r="159" spans="1:37" x14ac:dyDescent="0.15">
      <c r="AC159" s="22" t="str">
        <f>"Present Value at "&amp;TEXT($D$7,"0.00%")&amp;":"</f>
        <v>Present Value at 5.64%:</v>
      </c>
      <c r="AD159" s="21">
        <f>AD132+NPV($D$7,AD133:AD152)</f>
        <v>232566.38264562</v>
      </c>
      <c r="AE159" s="21">
        <f t="shared" ref="AE159:AK159" si="173">AE132+NPV($D$7,AE133:AE152)</f>
        <v>-10984.855196195456</v>
      </c>
      <c r="AF159" s="21">
        <f t="shared" si="173"/>
        <v>-25649.485651330942</v>
      </c>
      <c r="AG159" s="21">
        <f t="shared" si="173"/>
        <v>-193079.40048601193</v>
      </c>
      <c r="AH159" s="21">
        <f t="shared" si="173"/>
        <v>2852.6413120817006</v>
      </c>
      <c r="AI159" s="21">
        <f t="shared" si="173"/>
        <v>0</v>
      </c>
      <c r="AJ159" s="21">
        <f t="shared" si="173"/>
        <v>20404.000556005467</v>
      </c>
      <c r="AK159" s="21">
        <f t="shared" si="173"/>
        <v>23256.641868087172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22381.213462280401</v>
      </c>
    </row>
    <row r="162" spans="1:39" ht="15" x14ac:dyDescent="0.2">
      <c r="G162" s="58" t="s">
        <v>114</v>
      </c>
      <c r="H162" s="57"/>
      <c r="I162" s="57"/>
      <c r="J162" s="11">
        <f>H$161</f>
        <v>22381.213462280401</v>
      </c>
      <c r="K162" s="11">
        <f>J162*$C$10</f>
        <v>8952.485384912161</v>
      </c>
      <c r="L162" s="24">
        <f>$C$171</f>
        <v>3317.5498316667536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22381.213462280401</v>
      </c>
      <c r="AE162" s="5">
        <f>-$W162*K162</f>
        <v>-8952.485384912161</v>
      </c>
      <c r="AF162" s="5">
        <f>-$W162*L162</f>
        <v>-3317.5498316667536</v>
      </c>
      <c r="AG162" s="5"/>
      <c r="AH162" s="5">
        <f>SUM(AD162:AG162)</f>
        <v>10111.178245701485</v>
      </c>
      <c r="AI162" s="42">
        <f>Y162-AA162</f>
        <v>0</v>
      </c>
      <c r="AJ162" s="42"/>
      <c r="AK162" s="42">
        <f>SUM(AH162:AJ162)</f>
        <v>10111.178245701485</v>
      </c>
      <c r="AL162" s="6" t="s">
        <v>39</v>
      </c>
      <c r="AM162" s="36">
        <f>AK189</f>
        <v>22967.47709103411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22381.213462280401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(Interventions)'!$B$264:$AV$384, 19)</f>
        <v>14.763671436089261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1.4763671436089261E-2</v>
      </c>
      <c r="V163" s="39">
        <f>MIN(S163*T163,T163-U163)</f>
        <v>2.3220462500000002E-3</v>
      </c>
      <c r="W163" s="32">
        <f>T163-SUM(U163:V163)</f>
        <v>0.98291428231391076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5.9193948532362413</v>
      </c>
      <c r="AC163" s="32"/>
      <c r="AD163" s="5">
        <f t="shared" ref="AD163:AD165" si="182">$W163*J163</f>
        <v>21998.814367591778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-8891.1110852845995</v>
      </c>
      <c r="AH163" s="5">
        <f t="shared" ref="AH163:AH171" si="184">SUM(AD163:AG163)</f>
        <v>13107.703282307179</v>
      </c>
      <c r="AI163" s="42">
        <f>-M163*$W162*(N163-N162)/1000</f>
        <v>0</v>
      </c>
      <c r="AJ163" s="42">
        <f>$D$6*SUM(Y163:Z163,AD163:AE163)</f>
        <v>2158.6744761097539</v>
      </c>
      <c r="AK163" s="42">
        <f t="shared" ref="AK163" si="185">SUM(AH163:AJ163)</f>
        <v>15266.377758416933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22381.213462280401</v>
      </c>
      <c r="K164" s="11">
        <f t="shared" ref="K164:K182" si="187">J164*$C$11</f>
        <v>223.81213462280402</v>
      </c>
      <c r="L164" s="24">
        <f>$C$172</f>
        <v>2646.1134277983415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(Interventions)'!$B$264:$AV$384, 19)</f>
        <v>16.165617372166349</v>
      </c>
      <c r="S164" s="46">
        <f>VLOOKUP(I164, '[1]Lapse Rates'!$A$4:$F$24, 5)</f>
        <v>2.1348066000000001E-3</v>
      </c>
      <c r="T164" s="33">
        <f t="shared" ref="T164:T166" si="188">W163</f>
        <v>0.98291428231391076</v>
      </c>
      <c r="U164" s="33">
        <f>T164*R164/1000</f>
        <v>1.5889416197524174E-2</v>
      </c>
      <c r="V164" s="39">
        <f t="shared" ref="V164:V182" si="189">MIN(S164*T164,T164-U164)</f>
        <v>2.0983318971180003E-3</v>
      </c>
      <c r="W164" s="32">
        <f>T164-SUM(U164:V164)</f>
        <v>0.96492653421926855</v>
      </c>
      <c r="X164" s="32"/>
      <c r="Y164" s="5">
        <f t="shared" ref="Y164:Z179" si="190">AA163</f>
        <v>0</v>
      </c>
      <c r="Z164" s="5">
        <f t="shared" si="190"/>
        <v>5.9193948532362413</v>
      </c>
      <c r="AA164" s="5">
        <f>O164*W164</f>
        <v>0</v>
      </c>
      <c r="AB164" s="5">
        <f t="shared" si="181"/>
        <v>5.8110674177633586</v>
      </c>
      <c r="AC164" s="32"/>
      <c r="AD164" s="5">
        <f t="shared" si="182"/>
        <v>21596.226737779863</v>
      </c>
      <c r="AE164" s="5">
        <f t="shared" si="183"/>
        <v>-215.96226737779864</v>
      </c>
      <c r="AF164" s="5">
        <f t="shared" si="183"/>
        <v>-2553.3050590365224</v>
      </c>
      <c r="AG164" s="5">
        <f t="shared" ref="AG164:AG167" si="191">-U164*M164</f>
        <v>-9569.0672272187858</v>
      </c>
      <c r="AH164" s="5">
        <f t="shared" si="184"/>
        <v>9257.8921841467545</v>
      </c>
      <c r="AI164" s="42">
        <f>-M164*($W163*N164-$W162*N163)/1000</f>
        <v>0</v>
      </c>
      <c r="AJ164" s="42">
        <f t="shared" ref="AJ164:AJ165" si="192">$D$6*SUM(Y164:Z164,AD164:AE164)</f>
        <v>2097.9846371815452</v>
      </c>
      <c r="AK164" s="42">
        <f>SUM(AH164:AJ164)</f>
        <v>11355.8768213283</v>
      </c>
      <c r="AL164" s="48" t="s">
        <v>59</v>
      </c>
      <c r="AM164" s="54">
        <f>AK189/AD189</f>
        <v>0.10000001317592677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22381.213462280401</v>
      </c>
      <c r="K165" s="11">
        <f t="shared" si="187"/>
        <v>223.81213462280402</v>
      </c>
      <c r="L165" s="24">
        <f t="shared" ref="L165:L182" si="193">$C$172</f>
        <v>2646.1134277983415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(Interventions)'!$B$264:$AV$384, 19)</f>
        <v>17.655775472783837</v>
      </c>
      <c r="S165" s="46">
        <f>VLOOKUP(I165, '[1]Lapse Rates'!$A$4:$F$24, 5)</f>
        <v>2.1304430000000001E-3</v>
      </c>
      <c r="T165" s="33">
        <f t="shared" si="188"/>
        <v>0.96492653421926855</v>
      </c>
      <c r="U165" s="33">
        <f t="shared" ref="U165:U182" si="194">T165*R165/1000</f>
        <v>1.7036526235906877E-2</v>
      </c>
      <c r="V165" s="39">
        <f t="shared" si="189"/>
        <v>2.0557209803417011E-3</v>
      </c>
      <c r="W165" s="32">
        <f t="shared" ref="W165:W182" si="195">T165-SUM(U165:V165)</f>
        <v>0.94583428700301997</v>
      </c>
      <c r="X165" s="32"/>
      <c r="Y165" s="5">
        <f t="shared" si="190"/>
        <v>0</v>
      </c>
      <c r="Z165" s="5">
        <f t="shared" si="190"/>
        <v>5.8110674177633586</v>
      </c>
      <c r="AA165" s="5">
        <f t="shared" ref="AA165:AA182" si="196">O165*W165</f>
        <v>0</v>
      </c>
      <c r="AB165" s="5">
        <f t="shared" si="181"/>
        <v>5.6960883682754169</v>
      </c>
      <c r="AC165" s="32"/>
      <c r="AD165" s="5">
        <f t="shared" si="182"/>
        <v>21168.919077358376</v>
      </c>
      <c r="AE165" s="5">
        <f t="shared" si="183"/>
        <v>-211.68919077358376</v>
      </c>
      <c r="AF165" s="5">
        <f>-$W165*L165</f>
        <v>-2502.7848073107616</v>
      </c>
      <c r="AG165" s="5">
        <f t="shared" si="191"/>
        <v>-10259.890158523962</v>
      </c>
      <c r="AH165" s="5">
        <f t="shared" si="184"/>
        <v>8194.5549207500699</v>
      </c>
      <c r="AI165" s="42">
        <f>-M165*($W164*N165-$W163*N164)/1000</f>
        <v>0</v>
      </c>
      <c r="AJ165" s="42">
        <f t="shared" si="192"/>
        <v>2056.4743175876506</v>
      </c>
      <c r="AK165" s="42">
        <f t="shared" ref="AK165:AK172" si="197">SUM(AH165:AJ165)</f>
        <v>10251.02923833772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22381.213462280401</v>
      </c>
      <c r="K166" s="11">
        <f t="shared" si="187"/>
        <v>223.81213462280402</v>
      </c>
      <c r="L166" s="24">
        <f t="shared" si="193"/>
        <v>2646.1134277983415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(Interventions)'!$B$264:$AV$384, 19)</f>
        <v>19.233245838592669</v>
      </c>
      <c r="S166" s="46">
        <f>VLOOKUP(I166, '[1]Lapse Rates'!$A$4:$F$24, 5)</f>
        <v>1.8971547999999999E-3</v>
      </c>
      <c r="T166" s="33">
        <f t="shared" si="188"/>
        <v>0.94583428700301997</v>
      </c>
      <c r="U166" s="33">
        <f t="shared" si="194"/>
        <v>1.8191463364499099E-2</v>
      </c>
      <c r="V166" s="39">
        <f t="shared" si="189"/>
        <v>1.7943940575923568E-3</v>
      </c>
      <c r="W166" s="32">
        <f t="shared" si="195"/>
        <v>0.9258484295809285</v>
      </c>
      <c r="X166" s="32"/>
      <c r="Y166" s="5">
        <f>AA165</f>
        <v>0</v>
      </c>
      <c r="Z166" s="5">
        <f t="shared" si="190"/>
        <v>5.6960883682754169</v>
      </c>
      <c r="AA166" s="5">
        <f t="shared" si="196"/>
        <v>0</v>
      </c>
      <c r="AB166" s="5">
        <f t="shared" si="181"/>
        <v>5.5757277389809294</v>
      </c>
      <c r="AC166" s="32"/>
      <c r="AD166" s="5">
        <f>$W166*J166</f>
        <v>20721.611336167844</v>
      </c>
      <c r="AE166" s="5">
        <f t="shared" si="183"/>
        <v>-207.21611336167845</v>
      </c>
      <c r="AF166" s="5">
        <f t="shared" si="183"/>
        <v>-2449.8999616201022</v>
      </c>
      <c r="AG166" s="5">
        <f t="shared" si="191"/>
        <v>-10955.426790538928</v>
      </c>
      <c r="AH166" s="5">
        <f t="shared" si="184"/>
        <v>7109.0684706471329</v>
      </c>
      <c r="AI166" s="42">
        <f t="shared" ref="AI166:AI182" si="199">-M166*($W165*N166-$W164*N165)/1000</f>
        <v>0</v>
      </c>
      <c r="AJ166" s="42">
        <f>$D$6*SUM(Y166:Z166,AD166:AE166)</f>
        <v>2013.0209576262127</v>
      </c>
      <c r="AK166" s="42">
        <f t="shared" si="197"/>
        <v>9122.0894282733461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22381.213462280401</v>
      </c>
      <c r="K167" s="11">
        <f t="shared" si="187"/>
        <v>223.81213462280402</v>
      </c>
      <c r="L167" s="24">
        <f t="shared" si="193"/>
        <v>2646.1134277983415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(Interventions)'!$B$264:$AV$384, 19)</f>
        <v>21.003614230438174</v>
      </c>
      <c r="S167" s="46">
        <f>VLOOKUP(I167, '[1]Lapse Rates'!$A$4:$F$24, 5)</f>
        <v>1.8563969E-3</v>
      </c>
      <c r="T167" s="33">
        <f>W166</f>
        <v>0.9258484295809285</v>
      </c>
      <c r="U167" s="33">
        <f t="shared" si="194"/>
        <v>1.9446163250774827E-2</v>
      </c>
      <c r="V167" s="39">
        <f t="shared" si="189"/>
        <v>1.718742154543904E-3</v>
      </c>
      <c r="W167" s="32">
        <f t="shared" si="195"/>
        <v>0.90468352417560982</v>
      </c>
      <c r="X167" s="32"/>
      <c r="Y167" s="5">
        <f t="shared" ref="Y167:Z182" si="200">AA166</f>
        <v>0</v>
      </c>
      <c r="Z167" s="5">
        <f t="shared" si="190"/>
        <v>5.5757277389809294</v>
      </c>
      <c r="AA167" s="5">
        <f t="shared" si="196"/>
        <v>0</v>
      </c>
      <c r="AB167" s="5">
        <f t="shared" si="181"/>
        <v>5.4482665408075333</v>
      </c>
      <c r="AC167" s="32"/>
      <c r="AD167" s="5">
        <f t="shared" ref="AD167:AD181" si="201">$W167*J167</f>
        <v>20247.915070382434</v>
      </c>
      <c r="AE167" s="5">
        <f t="shared" si="183"/>
        <v>-202.47915070382436</v>
      </c>
      <c r="AF167" s="5">
        <f t="shared" si="183"/>
        <v>-2393.8952212290064</v>
      </c>
      <c r="AG167" s="5">
        <f t="shared" si="191"/>
        <v>-11711.043448350872</v>
      </c>
      <c r="AH167" s="5">
        <f t="shared" si="184"/>
        <v>5940.4972500987315</v>
      </c>
      <c r="AI167" s="42">
        <f t="shared" si="199"/>
        <v>0</v>
      </c>
      <c r="AJ167" s="42">
        <f t="shared" ref="AJ167:AJ182" si="202">$D$6*SUM(Y167:Z167,AD167:AE167)</f>
        <v>1967.0042426116659</v>
      </c>
      <c r="AK167" s="42">
        <f t="shared" si="197"/>
        <v>7907.5014927103975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22381.213462280401</v>
      </c>
      <c r="K168" s="11">
        <f t="shared" si="187"/>
        <v>223.81213462280402</v>
      </c>
      <c r="L168" s="24">
        <f t="shared" si="193"/>
        <v>2646.1134277983415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(Interventions)'!$B$264:$AV$384, 19)</f>
        <v>23.238050996190868</v>
      </c>
      <c r="S168" s="46">
        <f>VLOOKUP(I168, '[1]Lapse Rates'!$A$4:$F$24, 5)</f>
        <v>1.7512077999999999E-3</v>
      </c>
      <c r="T168" s="33">
        <f t="shared" ref="T168:T182" si="203">W167</f>
        <v>0.90468352417560982</v>
      </c>
      <c r="U168" s="33">
        <f t="shared" si="194"/>
        <v>2.1023081870206496E-2</v>
      </c>
      <c r="V168" s="39">
        <f t="shared" si="189"/>
        <v>1.5842888440678164E-3</v>
      </c>
      <c r="W168" s="32">
        <f t="shared" si="195"/>
        <v>0.8820761534613355</v>
      </c>
      <c r="X168" s="32"/>
      <c r="Y168" s="5">
        <f t="shared" si="200"/>
        <v>0</v>
      </c>
      <c r="Z168" s="5">
        <f t="shared" si="190"/>
        <v>5.4482665408075333</v>
      </c>
      <c r="AA168" s="5">
        <f t="shared" si="196"/>
        <v>0</v>
      </c>
      <c r="AB168" s="5">
        <f t="shared" si="181"/>
        <v>5.3121183982286659</v>
      </c>
      <c r="AC168" s="32"/>
      <c r="AD168" s="5">
        <f t="shared" si="201"/>
        <v>19741.934680605355</v>
      </c>
      <c r="AE168" s="5">
        <f t="shared" si="183"/>
        <v>-197.41934680605357</v>
      </c>
      <c r="AF168" s="5">
        <f t="shared" si="183"/>
        <v>-2334.0735540147502</v>
      </c>
      <c r="AG168" s="5">
        <f>-U168*M168</f>
        <v>-12660.709571612588</v>
      </c>
      <c r="AH168" s="5">
        <f t="shared" si="184"/>
        <v>4549.7322081719612</v>
      </c>
      <c r="AI168" s="42">
        <f t="shared" si="199"/>
        <v>0</v>
      </c>
      <c r="AJ168" s="42">
        <f t="shared" si="202"/>
        <v>1917.8514291933645</v>
      </c>
      <c r="AK168" s="42">
        <f t="shared" si="197"/>
        <v>6467.5836373653256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22381.213462280401</v>
      </c>
      <c r="K169" s="11">
        <f t="shared" si="187"/>
        <v>223.81213462280402</v>
      </c>
      <c r="L169" s="24">
        <f t="shared" si="193"/>
        <v>2646.1134277983415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(Interventions)'!$B$264:$AV$384, 19)</f>
        <v>25.535217146507385</v>
      </c>
      <c r="S169" s="46">
        <f>VLOOKUP(I169, '[1]Lapse Rates'!$A$4:$F$24, 5)</f>
        <v>1.6267663999999999E-3</v>
      </c>
      <c r="T169" s="33">
        <f t="shared" si="203"/>
        <v>0.8820761534613355</v>
      </c>
      <c r="U169" s="33">
        <f t="shared" si="194"/>
        <v>2.2524006118391175E-2</v>
      </c>
      <c r="V169" s="39">
        <f t="shared" si="189"/>
        <v>1.4349318486921441E-3</v>
      </c>
      <c r="W169" s="32">
        <f t="shared" si="195"/>
        <v>0.85811721549425213</v>
      </c>
      <c r="X169" s="32"/>
      <c r="Y169" s="5">
        <f t="shared" si="200"/>
        <v>0</v>
      </c>
      <c r="Z169" s="5">
        <f t="shared" si="190"/>
        <v>5.3121183982286659</v>
      </c>
      <c r="AA169" s="5">
        <f t="shared" si="196"/>
        <v>0</v>
      </c>
      <c r="AB169" s="5">
        <f t="shared" si="181"/>
        <v>5.16783072569888</v>
      </c>
      <c r="AC169" s="32"/>
      <c r="AD169" s="5">
        <f t="shared" si="201"/>
        <v>19205.704575634529</v>
      </c>
      <c r="AE169" s="5">
        <f t="shared" si="183"/>
        <v>-192.05704575634527</v>
      </c>
      <c r="AF169" s="5">
        <f t="shared" si="183"/>
        <v>-2270.6754865442635</v>
      </c>
      <c r="AG169" s="5">
        <f t="shared" ref="AG169:AG182" si="204">-U169*M169</f>
        <v>-13564.609680672598</v>
      </c>
      <c r="AH169" s="5">
        <f t="shared" si="184"/>
        <v>3178.3623626613225</v>
      </c>
      <c r="AI169" s="42">
        <f t="shared" si="199"/>
        <v>0</v>
      </c>
      <c r="AJ169" s="42">
        <f t="shared" si="202"/>
        <v>1865.7599414959163</v>
      </c>
      <c r="AK169" s="42">
        <f t="shared" si="197"/>
        <v>5044.1223041572393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22381.213462280401</v>
      </c>
      <c r="K170" s="11">
        <f t="shared" si="187"/>
        <v>223.81213462280402</v>
      </c>
      <c r="L170" s="24">
        <f t="shared" si="193"/>
        <v>2646.1134277983415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(Interventions)'!$B$264:$AV$384, 19)</f>
        <v>28.17726839969556</v>
      </c>
      <c r="S170" s="46">
        <f>VLOOKUP(I170, '[1]Lapse Rates'!$A$4:$F$24, 5)</f>
        <v>1.427546E-3</v>
      </c>
      <c r="T170" s="33">
        <f t="shared" si="203"/>
        <v>0.85811721549425213</v>
      </c>
      <c r="U170" s="33">
        <f t="shared" si="194"/>
        <v>2.4179399099380938E-2</v>
      </c>
      <c r="V170" s="39">
        <f t="shared" si="189"/>
        <v>1.2250017985099577E-3</v>
      </c>
      <c r="W170" s="32">
        <f t="shared" si="195"/>
        <v>0.83271281459636126</v>
      </c>
      <c r="X170" s="32"/>
      <c r="Y170" s="5">
        <f t="shared" si="200"/>
        <v>0</v>
      </c>
      <c r="Z170" s="5">
        <f t="shared" si="190"/>
        <v>5.16783072569888</v>
      </c>
      <c r="AA170" s="5">
        <f t="shared" si="196"/>
        <v>0</v>
      </c>
      <c r="AB170" s="5">
        <f t="shared" si="181"/>
        <v>5.0148380562155204</v>
      </c>
      <c r="AC170" s="32"/>
      <c r="AD170" s="5">
        <f t="shared" si="201"/>
        <v>18637.123256257484</v>
      </c>
      <c r="AE170" s="5">
        <f t="shared" si="183"/>
        <v>-186.37123256257485</v>
      </c>
      <c r="AF170" s="5">
        <f t="shared" si="183"/>
        <v>-2203.4525602031822</v>
      </c>
      <c r="AG170" s="5">
        <f t="shared" si="204"/>
        <v>-14561.535340221082</v>
      </c>
      <c r="AH170" s="5">
        <f t="shared" si="184"/>
        <v>1685.7641232706446</v>
      </c>
      <c r="AI170" s="42">
        <f t="shared" si="199"/>
        <v>0</v>
      </c>
      <c r="AJ170" s="42">
        <f t="shared" si="202"/>
        <v>1810.5257377186617</v>
      </c>
      <c r="AK170" s="42">
        <f t="shared" si="197"/>
        <v>3496.2898609893064</v>
      </c>
    </row>
    <row r="171" spans="1:39" ht="15" x14ac:dyDescent="0.2">
      <c r="A171" s="12"/>
      <c r="B171" s="13">
        <v>1</v>
      </c>
      <c r="C171" s="10">
        <f>$H$161*0.14+$B$174</f>
        <v>3317.5498316667536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22381.213462280401</v>
      </c>
      <c r="K171" s="11">
        <f t="shared" si="187"/>
        <v>223.81213462280402</v>
      </c>
      <c r="L171" s="24">
        <f t="shared" si="193"/>
        <v>2646.1134277983415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(Interventions)'!$B$264:$AV$384, 19)</f>
        <v>31.216520925683742</v>
      </c>
      <c r="S171" s="46">
        <f>VLOOKUP(I171, '[1]Lapse Rates'!$A$4:$F$24, 5)</f>
        <v>1.4710299999999999E-3</v>
      </c>
      <c r="T171" s="33">
        <f t="shared" si="203"/>
        <v>0.83271281459636126</v>
      </c>
      <c r="U171" s="33">
        <f t="shared" si="194"/>
        <v>2.5994397001932318E-2</v>
      </c>
      <c r="V171" s="39">
        <f t="shared" si="189"/>
        <v>1.2249455316556853E-3</v>
      </c>
      <c r="W171" s="32">
        <f t="shared" si="195"/>
        <v>0.80549347206277322</v>
      </c>
      <c r="X171" s="32"/>
      <c r="Y171" s="5">
        <f t="shared" si="200"/>
        <v>0</v>
      </c>
      <c r="Z171" s="5">
        <f t="shared" si="190"/>
        <v>5.0148380562155204</v>
      </c>
      <c r="AA171" s="5">
        <f t="shared" si="196"/>
        <v>0</v>
      </c>
      <c r="AB171" s="5">
        <f t="shared" si="181"/>
        <v>4.8509152818689181</v>
      </c>
      <c r="AC171" s="32"/>
      <c r="AD171" s="5">
        <f t="shared" si="201"/>
        <v>18027.921340710323</v>
      </c>
      <c r="AE171" s="5">
        <f t="shared" si="183"/>
        <v>-180.27921340710324</v>
      </c>
      <c r="AF171" s="5">
        <f t="shared" si="183"/>
        <v>-2131.4270924292123</v>
      </c>
      <c r="AG171" s="5">
        <f t="shared" si="204"/>
        <v>-15654.579712076698</v>
      </c>
      <c r="AH171" s="5">
        <f t="shared" si="184"/>
        <v>61.635322797310437</v>
      </c>
      <c r="AI171" s="42">
        <f t="shared" si="199"/>
        <v>0</v>
      </c>
      <c r="AJ171" s="42">
        <f t="shared" si="202"/>
        <v>1751.345648301761</v>
      </c>
      <c r="AK171" s="42">
        <f t="shared" si="197"/>
        <v>1812.9809710990714</v>
      </c>
    </row>
    <row r="172" spans="1:39" ht="15" x14ac:dyDescent="0.2">
      <c r="A172" s="12"/>
      <c r="B172" s="70" t="s">
        <v>49</v>
      </c>
      <c r="C172" s="10">
        <f>$H$161*0.11+$B$174</f>
        <v>2646.1134277983415</v>
      </c>
      <c r="D172" s="1"/>
      <c r="E172" s="1"/>
      <c r="F172" s="1"/>
      <c r="I172" s="2">
        <f t="shared" si="186"/>
        <v>10</v>
      </c>
      <c r="J172" s="11">
        <f t="shared" si="176"/>
        <v>22381.213462280401</v>
      </c>
      <c r="K172" s="11">
        <f t="shared" si="187"/>
        <v>223.81213462280402</v>
      </c>
      <c r="L172" s="24">
        <f t="shared" si="193"/>
        <v>2646.1134277983415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(Interventions)'!$B$264:$AV$384, 19)</f>
        <v>34.828825955311643</v>
      </c>
      <c r="S172" s="46">
        <f>VLOOKUP(I172, '[1]Lapse Rates'!$A$4:$F$24, 5)</f>
        <v>1.273365E-3</v>
      </c>
      <c r="T172" s="33">
        <f t="shared" si="203"/>
        <v>0.80549347206277322</v>
      </c>
      <c r="U172" s="33">
        <f t="shared" si="194"/>
        <v>2.8054391946614011E-2</v>
      </c>
      <c r="V172" s="39">
        <f t="shared" si="189"/>
        <v>1.0256871950532133E-3</v>
      </c>
      <c r="W172" s="32">
        <f t="shared" si="195"/>
        <v>0.776413392921106</v>
      </c>
      <c r="X172" s="32"/>
      <c r="Y172" s="5">
        <f t="shared" si="200"/>
        <v>0</v>
      </c>
      <c r="Z172" s="5">
        <f t="shared" si="190"/>
        <v>4.8509152818689181</v>
      </c>
      <c r="AA172" s="5">
        <f t="shared" si="196"/>
        <v>0</v>
      </c>
      <c r="AB172" s="5">
        <f t="shared" si="181"/>
        <v>4.6757866120548472</v>
      </c>
      <c r="AC172" s="32"/>
      <c r="AD172" s="5">
        <f t="shared" si="201"/>
        <v>17377.073881940662</v>
      </c>
      <c r="AE172" s="5">
        <f t="shared" si="183"/>
        <v>-173.7707388194066</v>
      </c>
      <c r="AF172" s="5">
        <f t="shared" si="183"/>
        <v>-2054.4779045310083</v>
      </c>
      <c r="AG172" s="5">
        <f t="shared" si="204"/>
        <v>-16895.16840761741</v>
      </c>
      <c r="AH172" s="5">
        <f>SUM(AD172:AG172)</f>
        <v>-1746.3431690271627</v>
      </c>
      <c r="AI172" s="42">
        <f t="shared" si="199"/>
        <v>0</v>
      </c>
      <c r="AJ172" s="42">
        <f t="shared" si="202"/>
        <v>1688.1199131293467</v>
      </c>
      <c r="AK172" s="42">
        <f t="shared" si="197"/>
        <v>-58.223255897815989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22381.213462280401</v>
      </c>
      <c r="K173" s="11">
        <f t="shared" si="187"/>
        <v>223.81213462280402</v>
      </c>
      <c r="L173" s="24">
        <f t="shared" si="193"/>
        <v>2646.1134277983415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(Interventions)'!$B$264:$AV$384, 19)</f>
        <v>38.98078646644322</v>
      </c>
      <c r="S173" s="46">
        <f>VLOOKUP(I173, '[1]Lapse Rates'!$A$4:$F$24, 5)</f>
        <v>1.2241776999999999E-3</v>
      </c>
      <c r="T173" s="33">
        <f t="shared" si="203"/>
        <v>0.776413392921106</v>
      </c>
      <c r="U173" s="33">
        <f t="shared" si="194"/>
        <v>3.0265204679144311E-2</v>
      </c>
      <c r="V173" s="39">
        <f t="shared" si="189"/>
        <v>9.5046796159535573E-4</v>
      </c>
      <c r="W173" s="32">
        <f t="shared" si="195"/>
        <v>0.74519772028036635</v>
      </c>
      <c r="X173" s="31"/>
      <c r="Y173" s="5">
        <f t="shared" si="200"/>
        <v>0</v>
      </c>
      <c r="Z173" s="5">
        <f t="shared" si="190"/>
        <v>4.6757866120548472</v>
      </c>
      <c r="AA173" s="5">
        <f t="shared" si="196"/>
        <v>0</v>
      </c>
      <c r="AB173" s="5">
        <f t="shared" si="181"/>
        <v>4.4877967788672475</v>
      </c>
      <c r="AC173" s="32"/>
      <c r="AD173" s="5">
        <f t="shared" si="201"/>
        <v>16678.429249199598</v>
      </c>
      <c r="AE173" s="5">
        <f t="shared" si="183"/>
        <v>-166.78429249199601</v>
      </c>
      <c r="AF173" s="5">
        <f t="shared" si="183"/>
        <v>-1971.8776939985898</v>
      </c>
      <c r="AG173" s="5">
        <f t="shared" si="204"/>
        <v>-18226.583948716398</v>
      </c>
      <c r="AH173" s="5">
        <f t="shared" ref="AH173:AH182" si="205">SUM(AD173:AG173)</f>
        <v>-3686.8166860073852</v>
      </c>
      <c r="AI173" s="42">
        <f t="shared" si="199"/>
        <v>0</v>
      </c>
      <c r="AJ173" s="42">
        <f t="shared" si="202"/>
        <v>1620.2510649196583</v>
      </c>
      <c r="AK173" s="42">
        <f t="shared" ref="AK173:AK182" si="206">SUM(AH173:AJ173)</f>
        <v>-2066.5656210877269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22381.213462280401</v>
      </c>
      <c r="K174" s="11">
        <f t="shared" si="187"/>
        <v>223.81213462280402</v>
      </c>
      <c r="L174" s="24">
        <f t="shared" si="193"/>
        <v>2646.1134277983415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(Interventions)'!$B$264:$AV$384, 19)</f>
        <v>43.732379992488916</v>
      </c>
      <c r="S174" s="46">
        <f>VLOOKUP(I174, '[1]Lapse Rates'!$A$4:$F$24, 5)</f>
        <v>1.0124068E-3</v>
      </c>
      <c r="T174" s="33">
        <f t="shared" si="203"/>
        <v>0.74519772028036635</v>
      </c>
      <c r="U174" s="33">
        <f t="shared" si="194"/>
        <v>3.2589269872837445E-2</v>
      </c>
      <c r="V174" s="39">
        <f t="shared" si="189"/>
        <v>7.5444323935634078E-4</v>
      </c>
      <c r="W174" s="32">
        <f t="shared" si="195"/>
        <v>0.7118540071681726</v>
      </c>
      <c r="X174" s="31"/>
      <c r="Y174" s="5">
        <f t="shared" si="200"/>
        <v>0</v>
      </c>
      <c r="Z174" s="5">
        <f t="shared" si="190"/>
        <v>4.4877967788672475</v>
      </c>
      <c r="AA174" s="5">
        <f t="shared" si="196"/>
        <v>0</v>
      </c>
      <c r="AB174" s="5">
        <f t="shared" si="181"/>
        <v>4.2869912688288139</v>
      </c>
      <c r="AC174" s="32"/>
      <c r="AD174" s="5">
        <f t="shared" si="201"/>
        <v>15932.156488410554</v>
      </c>
      <c r="AE174" s="5">
        <f t="shared" si="183"/>
        <v>-159.32156488410556</v>
      </c>
      <c r="AF174" s="5">
        <f t="shared" si="183"/>
        <v>-1883.6464469997584</v>
      </c>
      <c r="AG174" s="5">
        <f t="shared" si="204"/>
        <v>-19626.20340624902</v>
      </c>
      <c r="AH174" s="5">
        <f t="shared" si="205"/>
        <v>-5737.0149297223306</v>
      </c>
      <c r="AI174" s="42">
        <f t="shared" si="199"/>
        <v>0</v>
      </c>
      <c r="AJ174" s="42">
        <f t="shared" si="202"/>
        <v>1547.7553588619517</v>
      </c>
      <c r="AK174" s="42">
        <f t="shared" si="206"/>
        <v>-4189.2595708603785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22381.213462280401</v>
      </c>
      <c r="K175" s="11">
        <f t="shared" si="187"/>
        <v>223.81213462280402</v>
      </c>
      <c r="L175" s="24">
        <f t="shared" si="193"/>
        <v>2646.1134277983415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(Interventions)'!$B$264:$AV$384, 19)</f>
        <v>49.201690309580918</v>
      </c>
      <c r="S175" s="46">
        <f>VLOOKUP(I175, '[1]Lapse Rates'!$A$4:$F$24, 5)</f>
        <v>8.7385670000000003E-4</v>
      </c>
      <c r="T175" s="33">
        <f t="shared" si="203"/>
        <v>0.7118540071681726</v>
      </c>
      <c r="U175" s="33">
        <f t="shared" si="194"/>
        <v>3.5024420406322629E-2</v>
      </c>
      <c r="V175" s="39">
        <f t="shared" si="189"/>
        <v>6.2205839358575566E-4</v>
      </c>
      <c r="W175" s="32">
        <f t="shared" si="195"/>
        <v>0.67620752836826425</v>
      </c>
      <c r="X175" s="31"/>
      <c r="Y175" s="5">
        <f t="shared" si="200"/>
        <v>0</v>
      </c>
      <c r="Z175" s="5">
        <f t="shared" si="190"/>
        <v>4.2869912688288139</v>
      </c>
      <c r="AA175" s="5">
        <f t="shared" si="196"/>
        <v>0</v>
      </c>
      <c r="AB175" s="5">
        <f t="shared" si="181"/>
        <v>4.0723178360169143</v>
      </c>
      <c r="AC175" s="32"/>
      <c r="AD175" s="5">
        <f t="shared" si="201"/>
        <v>15134.345037211151</v>
      </c>
      <c r="AE175" s="5">
        <f t="shared" si="183"/>
        <v>-151.34345037211153</v>
      </c>
      <c r="AF175" s="5">
        <f t="shared" si="183"/>
        <v>-1789.321820793592</v>
      </c>
      <c r="AG175" s="5">
        <f t="shared" si="204"/>
        <v>-21092.721676879271</v>
      </c>
      <c r="AH175" s="5">
        <f t="shared" si="205"/>
        <v>-7899.0419108338228</v>
      </c>
      <c r="AI175" s="42">
        <f t="shared" si="199"/>
        <v>0</v>
      </c>
      <c r="AJ175" s="42">
        <f t="shared" si="202"/>
        <v>1470.2530095123821</v>
      </c>
      <c r="AK175" s="42">
        <f t="shared" si="206"/>
        <v>-6428.7889013214408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22381.213462280401</v>
      </c>
      <c r="K176" s="11">
        <f t="shared" si="187"/>
        <v>223.81213462280402</v>
      </c>
      <c r="L176" s="24">
        <f t="shared" si="193"/>
        <v>2646.1134277983415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(Interventions)'!$B$264:$AV$384, 19)</f>
        <v>55.28870322262653</v>
      </c>
      <c r="S176" s="46">
        <f>VLOOKUP(I176, '[1]Lapse Rates'!$A$4:$F$24, 5)</f>
        <v>8.3940749999999998E-4</v>
      </c>
      <c r="T176" s="33">
        <f t="shared" si="203"/>
        <v>0.67620752836826425</v>
      </c>
      <c r="U176" s="33">
        <f t="shared" si="194"/>
        <v>3.738663735285877E-2</v>
      </c>
      <c r="V176" s="39">
        <f t="shared" si="189"/>
        <v>5.6761367086878372E-4</v>
      </c>
      <c r="W176" s="32">
        <f t="shared" si="195"/>
        <v>0.63825327734453674</v>
      </c>
      <c r="X176" s="31"/>
      <c r="Y176" s="5">
        <f t="shared" si="200"/>
        <v>0</v>
      </c>
      <c r="Z176" s="5">
        <f t="shared" si="190"/>
        <v>4.0723178360169143</v>
      </c>
      <c r="AA176" s="5">
        <f t="shared" si="196"/>
        <v>0</v>
      </c>
      <c r="AB176" s="5">
        <f t="shared" si="181"/>
        <v>3.84374632961923</v>
      </c>
      <c r="AC176" s="32"/>
      <c r="AD176" s="5">
        <f t="shared" si="201"/>
        <v>14284.882843248131</v>
      </c>
      <c r="AE176" s="5">
        <f t="shared" si="183"/>
        <v>-142.84882843248133</v>
      </c>
      <c r="AF176" s="5">
        <f t="shared" si="183"/>
        <v>-1688.8905675176777</v>
      </c>
      <c r="AG176" s="5">
        <f t="shared" si="204"/>
        <v>-22515.317226374784</v>
      </c>
      <c r="AH176" s="5">
        <f t="shared" si="205"/>
        <v>-10062.173779076811</v>
      </c>
      <c r="AI176" s="42">
        <f t="shared" si="199"/>
        <v>0</v>
      </c>
      <c r="AJ176" s="42">
        <f t="shared" si="202"/>
        <v>1387.7330312331287</v>
      </c>
      <c r="AK176" s="42">
        <f t="shared" si="206"/>
        <v>-8674.4407478436824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22381.213462280401</v>
      </c>
      <c r="K177" s="11">
        <f t="shared" si="187"/>
        <v>223.81213462280402</v>
      </c>
      <c r="L177" s="24">
        <f t="shared" si="193"/>
        <v>2646.1134277983415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(Interventions)'!$B$264:$AV$384, 19)</f>
        <v>62.029289437659422</v>
      </c>
      <c r="S177" s="46">
        <f>VLOOKUP(I177, '[1]Lapse Rates'!$A$4:$F$24, 5)</f>
        <v>7.2940090000000004E-4</v>
      </c>
      <c r="T177" s="33">
        <f t="shared" si="203"/>
        <v>0.63825327734453674</v>
      </c>
      <c r="U177" s="33">
        <f t="shared" si="194"/>
        <v>3.9590397274938981E-2</v>
      </c>
      <c r="V177" s="39">
        <f t="shared" si="189"/>
        <v>4.6554251492305471E-4</v>
      </c>
      <c r="W177" s="32">
        <f t="shared" si="195"/>
        <v>0.59819733755467475</v>
      </c>
      <c r="X177" s="31"/>
      <c r="Y177" s="5">
        <f t="shared" si="200"/>
        <v>0</v>
      </c>
      <c r="Z177" s="5">
        <f t="shared" si="190"/>
        <v>3.84374632961923</v>
      </c>
      <c r="AA177" s="5">
        <f t="shared" si="196"/>
        <v>0</v>
      </c>
      <c r="AB177" s="5">
        <f t="shared" si="181"/>
        <v>3.6025178439821421</v>
      </c>
      <c r="AC177" s="32"/>
      <c r="AD177" s="5">
        <f t="shared" si="201"/>
        <v>13388.38230437898</v>
      </c>
      <c r="AE177" s="5">
        <f t="shared" si="183"/>
        <v>-133.88382304378982</v>
      </c>
      <c r="AF177" s="5">
        <f t="shared" si="183"/>
        <v>-1582.898007376642</v>
      </c>
      <c r="AG177" s="5">
        <f t="shared" si="204"/>
        <v>-23842.485360489227</v>
      </c>
      <c r="AH177" s="5">
        <f t="shared" si="205"/>
        <v>-12170.884886530679</v>
      </c>
      <c r="AI177" s="42">
        <f t="shared" si="199"/>
        <v>0</v>
      </c>
      <c r="AJ177" s="42">
        <f t="shared" si="202"/>
        <v>1300.6433725339177</v>
      </c>
      <c r="AK177" s="42">
        <f t="shared" si="206"/>
        <v>-10870.241513996762</v>
      </c>
    </row>
    <row r="178" spans="1:39" ht="15" x14ac:dyDescent="0.2">
      <c r="I178" s="2">
        <f t="shared" si="186"/>
        <v>16</v>
      </c>
      <c r="J178" s="11">
        <f t="shared" si="176"/>
        <v>22381.213462280401</v>
      </c>
      <c r="K178" s="11">
        <f t="shared" si="187"/>
        <v>223.81213462280402</v>
      </c>
      <c r="L178" s="24">
        <f t="shared" si="193"/>
        <v>2646.1134277983415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(Interventions)'!$B$264:$AV$384, 19)</f>
        <v>69.345455024345156</v>
      </c>
      <c r="S178" s="46">
        <f>VLOOKUP(I178, '[1]Lapse Rates'!$A$4:$F$24, 5)</f>
        <v>6.1234970000000001E-4</v>
      </c>
      <c r="T178" s="33">
        <f t="shared" si="203"/>
        <v>0.59819733755467475</v>
      </c>
      <c r="U178" s="33">
        <f t="shared" si="194"/>
        <v>4.1482266567080713E-2</v>
      </c>
      <c r="V178" s="39">
        <f t="shared" si="189"/>
        <v>3.6630596019240382E-4</v>
      </c>
      <c r="W178" s="32">
        <f t="shared" si="195"/>
        <v>0.5563487650274016</v>
      </c>
      <c r="X178" s="31"/>
      <c r="Y178" s="5">
        <f t="shared" si="200"/>
        <v>0</v>
      </c>
      <c r="Z178" s="5">
        <f t="shared" si="190"/>
        <v>3.6025178439821421</v>
      </c>
      <c r="AA178" s="5">
        <f t="shared" si="196"/>
        <v>0</v>
      </c>
      <c r="AB178" s="5">
        <f t="shared" si="181"/>
        <v>3.3504936041368705</v>
      </c>
      <c r="AC178" s="32"/>
      <c r="AD178" s="5">
        <f t="shared" si="201"/>
        <v>12451.760469554356</v>
      </c>
      <c r="AE178" s="5">
        <f t="shared" si="183"/>
        <v>-124.51760469554357</v>
      </c>
      <c r="AF178" s="5">
        <f t="shared" si="183"/>
        <v>-1472.1619376780318</v>
      </c>
      <c r="AG178" s="5">
        <f t="shared" si="204"/>
        <v>-24981.823912426451</v>
      </c>
      <c r="AH178" s="5">
        <f t="shared" si="205"/>
        <v>-14126.74298524567</v>
      </c>
      <c r="AI178" s="42">
        <f t="shared" si="199"/>
        <v>0</v>
      </c>
      <c r="AJ178" s="42">
        <f t="shared" si="202"/>
        <v>1209.655932043144</v>
      </c>
      <c r="AK178" s="42">
        <f t="shared" si="206"/>
        <v>-12917.087053202526</v>
      </c>
    </row>
    <row r="179" spans="1:39" ht="15" x14ac:dyDescent="0.2">
      <c r="I179" s="2">
        <f t="shared" si="186"/>
        <v>17</v>
      </c>
      <c r="J179" s="11">
        <f t="shared" si="176"/>
        <v>22381.213462280401</v>
      </c>
      <c r="K179" s="11">
        <f t="shared" si="187"/>
        <v>223.81213462280402</v>
      </c>
      <c r="L179" s="24">
        <f t="shared" si="193"/>
        <v>2646.1134277983415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(Interventions)'!$B$264:$AV$384, 19)</f>
        <v>77.344382005006324</v>
      </c>
      <c r="S179" s="46">
        <f>VLOOKUP(I179, '[1]Lapse Rates'!$A$4:$F$24, 5)</f>
        <v>4.6742110000000002E-4</v>
      </c>
      <c r="T179" s="33">
        <f t="shared" si="203"/>
        <v>0.5563487650274016</v>
      </c>
      <c r="U179" s="33">
        <f t="shared" si="194"/>
        <v>4.3030451410292853E-2</v>
      </c>
      <c r="V179" s="39">
        <f t="shared" si="189"/>
        <v>2.6004915173274962E-4</v>
      </c>
      <c r="W179" s="32">
        <f t="shared" si="195"/>
        <v>0.51305826446537606</v>
      </c>
      <c r="X179" s="31"/>
      <c r="Y179" s="5">
        <f t="shared" si="200"/>
        <v>0</v>
      </c>
      <c r="Z179" s="5">
        <f t="shared" si="190"/>
        <v>3.3504936041368705</v>
      </c>
      <c r="AA179" s="5">
        <f t="shared" si="196"/>
        <v>0</v>
      </c>
      <c r="AB179" s="5">
        <f t="shared" si="181"/>
        <v>3.0897856555071894</v>
      </c>
      <c r="AC179" s="32"/>
      <c r="AD179" s="5">
        <f t="shared" si="201"/>
        <v>11482.866535586692</v>
      </c>
      <c r="AE179" s="5">
        <f t="shared" si="183"/>
        <v>-114.82866535586693</v>
      </c>
      <c r="AF179" s="5">
        <f t="shared" si="183"/>
        <v>-1357.6103628447443</v>
      </c>
      <c r="AG179" s="5">
        <f t="shared" si="204"/>
        <v>-25914.185722369253</v>
      </c>
      <c r="AH179" s="5">
        <f t="shared" si="205"/>
        <v>-15903.758214983171</v>
      </c>
      <c r="AI179" s="42">
        <f t="shared" si="199"/>
        <v>0</v>
      </c>
      <c r="AJ179" s="42">
        <f t="shared" si="202"/>
        <v>1115.53319849221</v>
      </c>
      <c r="AK179" s="42">
        <f t="shared" si="206"/>
        <v>-14788.22501649096</v>
      </c>
    </row>
    <row r="180" spans="1:39" ht="15" x14ac:dyDescent="0.2">
      <c r="I180" s="2">
        <f t="shared" si="186"/>
        <v>18</v>
      </c>
      <c r="J180" s="11">
        <f t="shared" si="176"/>
        <v>22381.213462280401</v>
      </c>
      <c r="K180" s="11">
        <f t="shared" si="187"/>
        <v>223.81213462280402</v>
      </c>
      <c r="L180" s="24">
        <f t="shared" si="193"/>
        <v>2646.1134277983415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(Interventions)'!$B$264:$AV$384, 19)</f>
        <v>86.302112370067732</v>
      </c>
      <c r="S180" s="46">
        <f>VLOOKUP(I180, '[1]Lapse Rates'!$A$4:$F$24, 5)</f>
        <v>4.0205260000000001E-4</v>
      </c>
      <c r="T180" s="33">
        <f t="shared" si="203"/>
        <v>0.51305826446537606</v>
      </c>
      <c r="U180" s="33">
        <f t="shared" si="194"/>
        <v>4.4278011992282811E-2</v>
      </c>
      <c r="V180" s="39">
        <f t="shared" si="189"/>
        <v>2.0627640917979205E-4</v>
      </c>
      <c r="W180" s="32">
        <f t="shared" si="195"/>
        <v>0.46857397606391343</v>
      </c>
      <c r="X180" s="31"/>
      <c r="Y180" s="5">
        <f t="shared" si="200"/>
        <v>0</v>
      </c>
      <c r="Z180" s="5">
        <f t="shared" si="200"/>
        <v>3.0897856555071894</v>
      </c>
      <c r="AA180" s="5">
        <f t="shared" si="196"/>
        <v>0</v>
      </c>
      <c r="AB180" s="5">
        <f t="shared" si="181"/>
        <v>2.8218883703099453</v>
      </c>
      <c r="AC180" s="32"/>
      <c r="AD180" s="5">
        <f t="shared" si="201"/>
        <v>10487.254181155913</v>
      </c>
      <c r="AE180" s="5">
        <f t="shared" si="183"/>
        <v>-104.87254181155915</v>
      </c>
      <c r="AF180" s="5">
        <f t="shared" si="183"/>
        <v>-1239.8998899795799</v>
      </c>
      <c r="AG180" s="5">
        <f t="shared" si="204"/>
        <v>-26665.502884100486</v>
      </c>
      <c r="AH180" s="5">
        <f t="shared" si="205"/>
        <v>-17523.021134735711</v>
      </c>
      <c r="AI180" s="42">
        <f t="shared" si="199"/>
        <v>0</v>
      </c>
      <c r="AJ180" s="42">
        <f t="shared" si="202"/>
        <v>1018.8147467924865</v>
      </c>
      <c r="AK180" s="42">
        <f t="shared" si="206"/>
        <v>-16504.206387943224</v>
      </c>
    </row>
    <row r="181" spans="1:39" ht="15" x14ac:dyDescent="0.2">
      <c r="I181" s="2">
        <f t="shared" si="186"/>
        <v>19</v>
      </c>
      <c r="J181" s="11">
        <f t="shared" si="176"/>
        <v>22381.213462280401</v>
      </c>
      <c r="K181" s="11">
        <f t="shared" si="187"/>
        <v>223.81213462280402</v>
      </c>
      <c r="L181" s="24">
        <f t="shared" si="193"/>
        <v>2646.1134277983415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(Interventions)'!$B$264:$AV$384, 19)</f>
        <v>96.319725912249652</v>
      </c>
      <c r="S181" s="46">
        <f>VLOOKUP(I181, '[1]Lapse Rates'!$A$4:$F$24, 5)</f>
        <v>3.3283375800000001E-2</v>
      </c>
      <c r="T181" s="33">
        <f t="shared" si="203"/>
        <v>0.46857397606391343</v>
      </c>
      <c r="U181" s="33">
        <f t="shared" si="194"/>
        <v>4.513291694408917E-2</v>
      </c>
      <c r="V181" s="39">
        <f t="shared" si="189"/>
        <v>1.5595723735435435E-2</v>
      </c>
      <c r="W181" s="32">
        <f t="shared" si="195"/>
        <v>0.40784533538438883</v>
      </c>
      <c r="X181" s="31"/>
      <c r="Y181" s="5">
        <f t="shared" si="200"/>
        <v>0</v>
      </c>
      <c r="Z181" s="5">
        <f t="shared" si="200"/>
        <v>2.8218883703099453</v>
      </c>
      <c r="AA181" s="5">
        <f t="shared" si="196"/>
        <v>0</v>
      </c>
      <c r="AB181" s="5">
        <f t="shared" si="181"/>
        <v>2.4561628848320511</v>
      </c>
      <c r="AC181" s="32"/>
      <c r="AD181" s="5">
        <f t="shared" si="201"/>
        <v>9128.0735108333483</v>
      </c>
      <c r="AE181" s="5">
        <f t="shared" si="183"/>
        <v>-91.280735108333488</v>
      </c>
      <c r="AF181" s="5">
        <f t="shared" si="183"/>
        <v>-1079.2050184255493</v>
      </c>
      <c r="AG181" s="5">
        <f t="shared" si="204"/>
        <v>-27180.351438321875</v>
      </c>
      <c r="AH181" s="5">
        <f t="shared" si="205"/>
        <v>-19222.76368102241</v>
      </c>
      <c r="AI181" s="42">
        <f t="shared" si="199"/>
        <v>0</v>
      </c>
      <c r="AJ181" s="42">
        <f t="shared" si="202"/>
        <v>886.78619854775138</v>
      </c>
      <c r="AK181" s="42">
        <f t="shared" si="206"/>
        <v>-18335.97748247466</v>
      </c>
    </row>
    <row r="182" spans="1:39" ht="15" x14ac:dyDescent="0.2">
      <c r="I182" s="2">
        <f t="shared" si="186"/>
        <v>20</v>
      </c>
      <c r="J182" s="11">
        <f t="shared" si="176"/>
        <v>22381.213462280401</v>
      </c>
      <c r="K182" s="11">
        <f t="shared" si="187"/>
        <v>223.81213462280402</v>
      </c>
      <c r="L182" s="24">
        <f t="shared" si="193"/>
        <v>2646.1134277983415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(Interventions)'!$B$264:$AV$384, 19)</f>
        <v>107.56424689897862</v>
      </c>
      <c r="S182" s="46">
        <f>VLOOKUP(I182, '[1]Lapse Rates'!$A$4:$F$24, 5)</f>
        <v>0</v>
      </c>
      <c r="T182" s="33">
        <f t="shared" si="203"/>
        <v>0.40784533538438883</v>
      </c>
      <c r="U182" s="33">
        <f t="shared" si="194"/>
        <v>4.3869576351883141E-2</v>
      </c>
      <c r="V182" s="39">
        <f t="shared" si="189"/>
        <v>0</v>
      </c>
      <c r="W182" s="32">
        <f t="shared" si="195"/>
        <v>0.36397575903250567</v>
      </c>
      <c r="X182" s="31"/>
      <c r="Y182" s="5">
        <f t="shared" si="200"/>
        <v>0</v>
      </c>
      <c r="Z182" s="5">
        <f t="shared" si="200"/>
        <v>2.4561628848320511</v>
      </c>
      <c r="AA182" s="5">
        <f t="shared" si="196"/>
        <v>0</v>
      </c>
      <c r="AB182" s="5">
        <f t="shared" si="181"/>
        <v>2.1919675738638684</v>
      </c>
      <c r="AC182" s="32"/>
      <c r="AD182" s="5">
        <f>$W182*J182</f>
        <v>8146.2191580020435</v>
      </c>
      <c r="AE182" s="5">
        <f t="shared" si="183"/>
        <v>-81.462191580020445</v>
      </c>
      <c r="AF182" s="5">
        <f t="shared" si="183"/>
        <v>-963.12114336900675</v>
      </c>
      <c r="AG182" s="5">
        <f t="shared" si="204"/>
        <v>-26419.531096818231</v>
      </c>
      <c r="AH182" s="5">
        <f t="shared" si="205"/>
        <v>-19317.895273765214</v>
      </c>
      <c r="AI182" s="42">
        <f t="shared" si="199"/>
        <v>0</v>
      </c>
      <c r="AJ182" s="42">
        <f t="shared" si="202"/>
        <v>791.39360798500252</v>
      </c>
      <c r="AK182" s="42">
        <f t="shared" si="206"/>
        <v>-18526.501665780212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348218.82756428985</v>
      </c>
      <c r="AE185" s="21">
        <f t="shared" ref="AE185:AK185" si="207">SUM(AE162:AE182)</f>
        <v>-11990.873382256337</v>
      </c>
      <c r="AF185" s="21">
        <f t="shared" si="207"/>
        <v>-39240.174367568732</v>
      </c>
      <c r="AG185" s="21">
        <f t="shared" si="207"/>
        <v>-361187.84809486248</v>
      </c>
      <c r="AH185" s="21">
        <f t="shared" si="207"/>
        <v>-64200.068280397769</v>
      </c>
      <c r="AI185" s="21">
        <f t="shared" si="207"/>
        <v>0</v>
      </c>
      <c r="AJ185" s="21">
        <f t="shared" si="207"/>
        <v>31675.580821877516</v>
      </c>
      <c r="AK185" s="21">
        <f t="shared" si="207"/>
        <v>-32524.487458520271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180512.19921223802</v>
      </c>
      <c r="AE187" s="21">
        <f t="shared" ref="AE187:AK187" si="208">AE162+NPV($D$6,AE163:AE182)</f>
        <v>-10333.459987265651</v>
      </c>
      <c r="AF187" s="21">
        <f t="shared" si="208"/>
        <v>-19644.704947248767</v>
      </c>
      <c r="AG187" s="21">
        <f t="shared" si="208"/>
        <v>-128726.06958888574</v>
      </c>
      <c r="AH187" s="21">
        <f t="shared" si="208"/>
        <v>21807.964688837834</v>
      </c>
      <c r="AI187" s="21">
        <f t="shared" si="208"/>
        <v>0</v>
      </c>
      <c r="AJ187" s="21">
        <f t="shared" si="208"/>
        <v>15381.485182286398</v>
      </c>
      <c r="AK187" s="21">
        <f t="shared" si="208"/>
        <v>37189.449871124241</v>
      </c>
    </row>
    <row r="189" spans="1:39" x14ac:dyDescent="0.15">
      <c r="AC189" s="22" t="str">
        <f>"Present Value at "&amp;TEXT($D$7,"0.00%")&amp;":"</f>
        <v>Present Value at 5.64%:</v>
      </c>
      <c r="AD189" s="21">
        <f>AD162+NPV($D$7,AD163:AD182)</f>
        <v>229674.74064856546</v>
      </c>
      <c r="AE189" s="21">
        <f t="shared" ref="AE189:AK189" si="209">AE162+NPV($D$7,AE163:AE182)</f>
        <v>-10817.182447602108</v>
      </c>
      <c r="AF189" s="21">
        <f t="shared" si="209"/>
        <v>-25363.717903276112</v>
      </c>
      <c r="AG189" s="21">
        <f t="shared" si="209"/>
        <v>-190684.6023434579</v>
      </c>
      <c r="AH189" s="21">
        <f t="shared" si="209"/>
        <v>2809.237954229352</v>
      </c>
      <c r="AI189" s="21">
        <f t="shared" si="209"/>
        <v>0</v>
      </c>
      <c r="AJ189" s="21">
        <f t="shared" si="209"/>
        <v>20158.239136804757</v>
      </c>
      <c r="AK189" s="21">
        <f t="shared" si="209"/>
        <v>22967.47709103411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21909.150489885094</v>
      </c>
    </row>
    <row r="192" spans="1:39" ht="15" x14ac:dyDescent="0.2">
      <c r="G192" s="58" t="s">
        <v>115</v>
      </c>
      <c r="H192" s="57"/>
      <c r="I192" s="57"/>
      <c r="J192" s="11">
        <f>H$191</f>
        <v>21909.150489885094</v>
      </c>
      <c r="K192" s="11">
        <f>J192*$C$10</f>
        <v>8763.6601959540385</v>
      </c>
      <c r="L192" s="24">
        <f>$C$201</f>
        <v>3251.4411419324974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21909.150489885094</v>
      </c>
      <c r="AE192" s="5">
        <f>-$W192*K192</f>
        <v>-8763.6601959540385</v>
      </c>
      <c r="AF192" s="5">
        <f>-$W192*L192</f>
        <v>-3251.4411419324974</v>
      </c>
      <c r="AG192" s="5"/>
      <c r="AH192" s="5">
        <f>SUM(AD192:AG192)</f>
        <v>9894.049151998559</v>
      </c>
      <c r="AI192" s="42">
        <f>Y192-AA192</f>
        <v>0</v>
      </c>
      <c r="AJ192" s="42"/>
      <c r="AK192" s="42">
        <f>SUM(AH192:AJ192)</f>
        <v>9894.049151998559</v>
      </c>
      <c r="AL192" s="6" t="s">
        <v>39</v>
      </c>
      <c r="AM192" s="36">
        <f>AK219</f>
        <v>22578.264280552296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21909.150489885094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(Interventions)'!$B$264:$AV$384, 22)</f>
        <v>14.528080934449539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1.4528080934449539E-2</v>
      </c>
      <c r="V193" s="39">
        <f>MIN(S193*T193,T193-U193)</f>
        <v>2.3220462500000002E-3</v>
      </c>
      <c r="W193" s="32">
        <f>T193-SUM(U193:V193)</f>
        <v>0.98314987281555044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5.9208136475583615</v>
      </c>
      <c r="AC193" s="32"/>
      <c r="AD193" s="5">
        <f t="shared" ref="AD193:AD195" si="218">$W193*J193</f>
        <v>21539.978517627285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-8749.2316530726112</v>
      </c>
      <c r="AH193" s="5">
        <f t="shared" ref="AH193:AH201" si="220">SUM(AD193:AG193)</f>
        <v>12790.746864554674</v>
      </c>
      <c r="AI193" s="42">
        <f>-M193*$W192*(N193-N192)/1000</f>
        <v>0</v>
      </c>
      <c r="AJ193" s="42">
        <f>$D$6*SUM(Y193:Z193,AD193:AE193)</f>
        <v>2113.6626792282368</v>
      </c>
      <c r="AK193" s="42">
        <f t="shared" ref="AK193" si="221">SUM(AH193:AJ193)</f>
        <v>14904.409543782911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21909.150489885094</v>
      </c>
      <c r="K194" s="11">
        <f t="shared" ref="K194:K212" si="223">J194*$C$11</f>
        <v>219.09150489885096</v>
      </c>
      <c r="L194" s="24">
        <f>$C$202</f>
        <v>2594.1666272359444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(Interventions)'!$B$264:$AV$384, 22)</f>
        <v>15.907655392823274</v>
      </c>
      <c r="S194" s="46">
        <f>VLOOKUP(I194, '[1]Lapse Rates'!$A$4:$F$24, 5)</f>
        <v>2.1348066000000001E-3</v>
      </c>
      <c r="T194" s="33">
        <f t="shared" ref="T194:T196" si="224">W193</f>
        <v>0.98314987281555044</v>
      </c>
      <c r="U194" s="33">
        <f>T194*R194/1000</f>
        <v>1.5639609376247809E-2</v>
      </c>
      <c r="V194" s="39">
        <f t="shared" ref="V194:V212" si="225">MIN(S194*T194,T194-U194)</f>
        <v>2.0988348372757977E-3</v>
      </c>
      <c r="W194" s="32">
        <f>T194-SUM(U194:V194)</f>
        <v>0.96541142860202678</v>
      </c>
      <c r="X194" s="32"/>
      <c r="Y194" s="5">
        <f t="shared" ref="Y194:Z209" si="226">AA193</f>
        <v>0</v>
      </c>
      <c r="Z194" s="5">
        <f t="shared" si="226"/>
        <v>5.9208136475583615</v>
      </c>
      <c r="AA194" s="5">
        <f>O194*W194</f>
        <v>0</v>
      </c>
      <c r="AB194" s="5">
        <f t="shared" si="217"/>
        <v>5.8139875923556996</v>
      </c>
      <c r="AC194" s="32"/>
      <c r="AD194" s="5">
        <f t="shared" si="218"/>
        <v>21151.344273896764</v>
      </c>
      <c r="AE194" s="5">
        <f t="shared" si="219"/>
        <v>-211.51344273896765</v>
      </c>
      <c r="AF194" s="5">
        <f t="shared" si="219"/>
        <v>-2504.4381096315547</v>
      </c>
      <c r="AG194" s="5">
        <f t="shared" ref="AG194:AG197" si="227">-U194*M194</f>
        <v>-9418.6263150483428</v>
      </c>
      <c r="AH194" s="5">
        <f t="shared" si="220"/>
        <v>9016.7664064778983</v>
      </c>
      <c r="AI194" s="42">
        <f>-M194*($W193*N194-$W192*N193)/1000</f>
        <v>0</v>
      </c>
      <c r="AJ194" s="42">
        <f t="shared" ref="AJ194:AJ195" si="228">$D$6*SUM(Y194:Z194,AD194:AE194)</f>
        <v>2054.7782363554052</v>
      </c>
      <c r="AK194" s="42">
        <f>SUM(AH194:AJ194)</f>
        <v>11071.544642833303</v>
      </c>
      <c r="AL194" s="48" t="s">
        <v>59</v>
      </c>
      <c r="AM194" s="54">
        <f>AK219/AD219</f>
        <v>9.9999990878019321E-2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21909.150489885094</v>
      </c>
      <c r="K195" s="11">
        <f t="shared" si="223"/>
        <v>219.09150489885096</v>
      </c>
      <c r="L195" s="24">
        <f t="shared" ref="L195:L212" si="229">$C$202</f>
        <v>2594.1666272359444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(Interventions)'!$B$264:$AV$384, 22)</f>
        <v>17.374034374813885</v>
      </c>
      <c r="S195" s="46">
        <f>VLOOKUP(I195, '[1]Lapse Rates'!$A$4:$F$24, 5)</f>
        <v>2.1304430000000001E-3</v>
      </c>
      <c r="T195" s="33">
        <f t="shared" si="224"/>
        <v>0.96541142860202678</v>
      </c>
      <c r="U195" s="33">
        <f t="shared" ref="U195:U212" si="230">T195*R195/1000</f>
        <v>1.6773091346369791E-2</v>
      </c>
      <c r="V195" s="39">
        <f t="shared" si="225"/>
        <v>2.0567540201851878E-3</v>
      </c>
      <c r="W195" s="32">
        <f t="shared" ref="W195:W212" si="231">T195-SUM(U195:V195)</f>
        <v>0.94658158323547181</v>
      </c>
      <c r="X195" s="32"/>
      <c r="Y195" s="5">
        <f t="shared" si="226"/>
        <v>0</v>
      </c>
      <c r="Z195" s="5">
        <f t="shared" si="226"/>
        <v>5.8139875923556996</v>
      </c>
      <c r="AA195" s="5">
        <f t="shared" ref="AA195:AA212" si="232">O195*W195</f>
        <v>0</v>
      </c>
      <c r="AB195" s="5">
        <f t="shared" si="217"/>
        <v>5.7005888029031491</v>
      </c>
      <c r="AC195" s="32"/>
      <c r="AD195" s="5">
        <f t="shared" si="218"/>
        <v>20738.798358059645</v>
      </c>
      <c r="AE195" s="5">
        <f t="shared" si="219"/>
        <v>-207.38798358059645</v>
      </c>
      <c r="AF195" s="5">
        <f>-$W195*L195</f>
        <v>-2455.5903531856243</v>
      </c>
      <c r="AG195" s="5">
        <f t="shared" si="227"/>
        <v>-10101.242028432933</v>
      </c>
      <c r="AH195" s="5">
        <f t="shared" si="220"/>
        <v>7974.5779928604916</v>
      </c>
      <c r="AI195" s="42">
        <f>-M195*($W194*N195-$W193*N194)/1000</f>
        <v>0</v>
      </c>
      <c r="AJ195" s="42">
        <f t="shared" si="228"/>
        <v>2014.7017099192049</v>
      </c>
      <c r="AK195" s="42">
        <f t="shared" ref="AK195:AK202" si="233">SUM(AH195:AJ195)</f>
        <v>9989.2797027796969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21909.150489885094</v>
      </c>
      <c r="K196" s="11">
        <f t="shared" si="223"/>
        <v>219.09150489885096</v>
      </c>
      <c r="L196" s="24">
        <f t="shared" si="229"/>
        <v>2594.1666272359444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(Interventions)'!$B$264:$AV$384, 22)</f>
        <v>18.926332341168322</v>
      </c>
      <c r="S196" s="46">
        <f>VLOOKUP(I196, '[1]Lapse Rates'!$A$4:$F$24, 5)</f>
        <v>1.8971547999999999E-3</v>
      </c>
      <c r="T196" s="33">
        <f t="shared" si="224"/>
        <v>0.94658158323547181</v>
      </c>
      <c r="U196" s="33">
        <f t="shared" si="230"/>
        <v>1.7915317632343827E-2</v>
      </c>
      <c r="V196" s="39">
        <f t="shared" si="225"/>
        <v>1.7958117942267749E-3</v>
      </c>
      <c r="W196" s="32">
        <f t="shared" si="231"/>
        <v>0.92687045380890121</v>
      </c>
      <c r="X196" s="32"/>
      <c r="Y196" s="5">
        <f>AA195</f>
        <v>0</v>
      </c>
      <c r="Z196" s="5">
        <f t="shared" si="226"/>
        <v>5.7005888029031491</v>
      </c>
      <c r="AA196" s="5">
        <f t="shared" si="232"/>
        <v>0</v>
      </c>
      <c r="AB196" s="5">
        <f t="shared" si="217"/>
        <v>5.5818826652688074</v>
      </c>
      <c r="AC196" s="32"/>
      <c r="AD196" s="5">
        <f>$W196*J196</f>
        <v>20306.944257127307</v>
      </c>
      <c r="AE196" s="5">
        <f t="shared" si="219"/>
        <v>-203.0694425712731</v>
      </c>
      <c r="AF196" s="5">
        <f t="shared" si="219"/>
        <v>-2404.4563990420866</v>
      </c>
      <c r="AG196" s="5">
        <f t="shared" si="227"/>
        <v>-10789.12382240879</v>
      </c>
      <c r="AH196" s="5">
        <f t="shared" si="220"/>
        <v>6910.2945931051581</v>
      </c>
      <c r="AI196" s="42">
        <f t="shared" ref="AI196:AI212" si="235">-M196*($W195*N196-$W194*N195)/1000</f>
        <v>0</v>
      </c>
      <c r="AJ196" s="42">
        <f>$D$6*SUM(Y196:Z196,AD196:AE196)</f>
        <v>1972.7493470695117</v>
      </c>
      <c r="AK196" s="42">
        <f t="shared" si="233"/>
        <v>8883.0439401746698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21909.150489885094</v>
      </c>
      <c r="K197" s="11">
        <f t="shared" si="223"/>
        <v>219.09150489885096</v>
      </c>
      <c r="L197" s="24">
        <f t="shared" si="229"/>
        <v>2594.1666272359444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(Interventions)'!$B$264:$AV$384, 22)</f>
        <v>20.668450173569479</v>
      </c>
      <c r="S197" s="46">
        <f>VLOOKUP(I197, '[1]Lapse Rates'!$A$4:$F$24, 5)</f>
        <v>1.8563969E-3</v>
      </c>
      <c r="T197" s="33">
        <f>W196</f>
        <v>0.92687045380890121</v>
      </c>
      <c r="U197" s="33">
        <f t="shared" si="230"/>
        <v>1.9156975791903005E-2</v>
      </c>
      <c r="V197" s="39">
        <f t="shared" si="225"/>
        <v>1.7206394371524374E-3</v>
      </c>
      <c r="W197" s="32">
        <f t="shared" si="231"/>
        <v>0.90599283857984581</v>
      </c>
      <c r="X197" s="32"/>
      <c r="Y197" s="5">
        <f t="shared" ref="Y197:Z212" si="236">AA196</f>
        <v>0</v>
      </c>
      <c r="Z197" s="5">
        <f t="shared" si="226"/>
        <v>5.5818826652688074</v>
      </c>
      <c r="AA197" s="5">
        <f t="shared" si="232"/>
        <v>0</v>
      </c>
      <c r="AB197" s="5">
        <f t="shared" si="217"/>
        <v>5.4561516118510198</v>
      </c>
      <c r="AC197" s="32"/>
      <c r="AD197" s="5">
        <f t="shared" ref="AD197:AD211" si="237">$W197*J197</f>
        <v>19849.533443204014</v>
      </c>
      <c r="AE197" s="5">
        <f t="shared" si="219"/>
        <v>-198.49533443204018</v>
      </c>
      <c r="AF197" s="5">
        <f t="shared" si="219"/>
        <v>-2350.2963863585978</v>
      </c>
      <c r="AG197" s="5">
        <f t="shared" si="227"/>
        <v>-11536.886374181955</v>
      </c>
      <c r="AH197" s="5">
        <f t="shared" si="220"/>
        <v>5763.8553482314201</v>
      </c>
      <c r="AI197" s="42">
        <f t="shared" si="235"/>
        <v>0</v>
      </c>
      <c r="AJ197" s="42">
        <f t="shared" ref="AJ197:AJ212" si="238">$D$6*SUM(Y197:Z197,AD197:AE197)</f>
        <v>1928.3144211599936</v>
      </c>
      <c r="AK197" s="42">
        <f t="shared" si="233"/>
        <v>7692.1697693914139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21909.150489885094</v>
      </c>
      <c r="K198" s="11">
        <f t="shared" si="223"/>
        <v>219.09150489885096</v>
      </c>
      <c r="L198" s="24">
        <f t="shared" si="229"/>
        <v>2594.1666272359444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(Interventions)'!$B$264:$AV$384, 22)</f>
        <v>22.626523338396375</v>
      </c>
      <c r="S198" s="46">
        <f>VLOOKUP(I198, '[1]Lapse Rates'!$A$4:$F$24, 5)</f>
        <v>1.7512077999999999E-3</v>
      </c>
      <c r="T198" s="33">
        <f t="shared" ref="T198:T212" si="239">W197</f>
        <v>0.90599283857984581</v>
      </c>
      <c r="U198" s="33">
        <f t="shared" si="230"/>
        <v>2.0499468106546861E-2</v>
      </c>
      <c r="V198" s="39">
        <f t="shared" si="225"/>
        <v>1.5865817256651667E-3</v>
      </c>
      <c r="W198" s="32">
        <f t="shared" si="231"/>
        <v>0.88390678874763373</v>
      </c>
      <c r="X198" s="32"/>
      <c r="Y198" s="5">
        <f t="shared" si="236"/>
        <v>0</v>
      </c>
      <c r="Z198" s="5">
        <f t="shared" si="226"/>
        <v>5.4561516118510198</v>
      </c>
      <c r="AA198" s="5">
        <f t="shared" si="232"/>
        <v>0</v>
      </c>
      <c r="AB198" s="5">
        <f t="shared" si="217"/>
        <v>5.3231430148069867</v>
      </c>
      <c r="AC198" s="32"/>
      <c r="AD198" s="5">
        <f t="shared" si="237"/>
        <v>19365.64685370298</v>
      </c>
      <c r="AE198" s="5">
        <f t="shared" si="219"/>
        <v>-193.65646853702981</v>
      </c>
      <c r="AF198" s="5">
        <f t="shared" si="219"/>
        <v>-2293.0014929564036</v>
      </c>
      <c r="AG198" s="5">
        <f>-U198*M198</f>
        <v>-12345.37417833761</v>
      </c>
      <c r="AH198" s="5">
        <f t="shared" si="220"/>
        <v>4533.6147138719389</v>
      </c>
      <c r="AI198" s="42">
        <f t="shared" si="235"/>
        <v>0</v>
      </c>
      <c r="AJ198" s="42">
        <f t="shared" si="238"/>
        <v>1881.3075052579027</v>
      </c>
      <c r="AK198" s="42">
        <f t="shared" si="233"/>
        <v>6414.9222191298413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21909.150489885094</v>
      </c>
      <c r="K199" s="11">
        <f t="shared" si="223"/>
        <v>219.09150489885096</v>
      </c>
      <c r="L199" s="24">
        <f t="shared" si="229"/>
        <v>2594.1666272359444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(Interventions)'!$B$264:$AV$384, 22)</f>
        <v>24.86323774791509</v>
      </c>
      <c r="S199" s="46">
        <f>VLOOKUP(I199, '[1]Lapse Rates'!$A$4:$F$24, 5)</f>
        <v>1.6267663999999999E-3</v>
      </c>
      <c r="T199" s="33">
        <f t="shared" si="239"/>
        <v>0.88390678874763373</v>
      </c>
      <c r="U199" s="33">
        <f t="shared" si="230"/>
        <v>2.1976784635628577E-2</v>
      </c>
      <c r="V199" s="39">
        <f t="shared" si="225"/>
        <v>1.4379098646665484E-3</v>
      </c>
      <c r="W199" s="32">
        <f t="shared" si="231"/>
        <v>0.86049209424733863</v>
      </c>
      <c r="X199" s="32"/>
      <c r="Y199" s="5">
        <f t="shared" si="236"/>
        <v>0</v>
      </c>
      <c r="Z199" s="5">
        <f t="shared" si="226"/>
        <v>5.3231430148069867</v>
      </c>
      <c r="AA199" s="5">
        <f t="shared" si="232"/>
        <v>0</v>
      </c>
      <c r="AB199" s="5">
        <f t="shared" si="217"/>
        <v>5.1821329342648053</v>
      </c>
      <c r="AC199" s="32"/>
      <c r="AD199" s="5">
        <f t="shared" si="237"/>
        <v>18852.65078822133</v>
      </c>
      <c r="AE199" s="5">
        <f t="shared" si="219"/>
        <v>-188.52650788221331</v>
      </c>
      <c r="AF199" s="5">
        <f t="shared" si="219"/>
        <v>-2232.2598738968127</v>
      </c>
      <c r="AG199" s="5">
        <f t="shared" ref="AG199:AG212" si="240">-U199*M199</f>
        <v>-13235.057034329962</v>
      </c>
      <c r="AH199" s="5">
        <f t="shared" si="220"/>
        <v>3196.8073721123437</v>
      </c>
      <c r="AI199" s="42">
        <f t="shared" si="235"/>
        <v>0</v>
      </c>
      <c r="AJ199" s="42">
        <f t="shared" si="238"/>
        <v>1831.4727922310203</v>
      </c>
      <c r="AK199" s="42">
        <f t="shared" si="233"/>
        <v>5028.280164343364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21909.150489885094</v>
      </c>
      <c r="K200" s="11">
        <f t="shared" si="223"/>
        <v>219.09150489885096</v>
      </c>
      <c r="L200" s="24">
        <f t="shared" si="229"/>
        <v>2594.1666272359444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(Interventions)'!$B$264:$AV$384, 22)</f>
        <v>27.435761336545681</v>
      </c>
      <c r="S200" s="46">
        <f>VLOOKUP(I200, '[1]Lapse Rates'!$A$4:$F$24, 5)</f>
        <v>1.427546E-3</v>
      </c>
      <c r="T200" s="33">
        <f t="shared" si="239"/>
        <v>0.86049209424733863</v>
      </c>
      <c r="U200" s="33">
        <f t="shared" si="230"/>
        <v>2.3608255729754356E-2</v>
      </c>
      <c r="V200" s="39">
        <f t="shared" si="225"/>
        <v>1.2283920471744113E-3</v>
      </c>
      <c r="W200" s="32">
        <f t="shared" si="231"/>
        <v>0.8356554464704099</v>
      </c>
      <c r="X200" s="32"/>
      <c r="Y200" s="5">
        <f t="shared" si="236"/>
        <v>0</v>
      </c>
      <c r="Z200" s="5">
        <f t="shared" si="226"/>
        <v>5.1821329342648053</v>
      </c>
      <c r="AA200" s="5">
        <f t="shared" si="232"/>
        <v>0</v>
      </c>
      <c r="AB200" s="5">
        <f t="shared" si="217"/>
        <v>5.0325594387242845</v>
      </c>
      <c r="AC200" s="32"/>
      <c r="AD200" s="5">
        <f t="shared" si="237"/>
        <v>18308.500934412328</v>
      </c>
      <c r="AE200" s="5">
        <f t="shared" si="219"/>
        <v>-183.08500934412331</v>
      </c>
      <c r="AF200" s="5">
        <f t="shared" si="219"/>
        <v>-2167.8294711014905</v>
      </c>
      <c r="AG200" s="5">
        <f t="shared" si="240"/>
        <v>-14217.576239874235</v>
      </c>
      <c r="AH200" s="5">
        <f t="shared" si="220"/>
        <v>1740.010214092481</v>
      </c>
      <c r="AI200" s="42">
        <f t="shared" si="235"/>
        <v>0</v>
      </c>
      <c r="AJ200" s="42">
        <f t="shared" si="238"/>
        <v>1778.6116694900425</v>
      </c>
      <c r="AK200" s="42">
        <f t="shared" si="233"/>
        <v>3518.6218835825234</v>
      </c>
    </row>
    <row r="201" spans="1:39" ht="15" x14ac:dyDescent="0.2">
      <c r="A201" s="12"/>
      <c r="B201" s="13">
        <v>1</v>
      </c>
      <c r="C201" s="10">
        <f>$H$191*0.14+$B$204</f>
        <v>3251.4411419324974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21909.150489885094</v>
      </c>
      <c r="K201" s="11">
        <f t="shared" si="223"/>
        <v>219.09150489885096</v>
      </c>
      <c r="L201" s="24">
        <f t="shared" si="229"/>
        <v>2594.1666272359444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(Interventions)'!$B$264:$AV$384, 22)</f>
        <v>30.395033532902591</v>
      </c>
      <c r="S201" s="46">
        <f>VLOOKUP(I201, '[1]Lapse Rates'!$A$4:$F$24, 5)</f>
        <v>1.4710299999999999E-3</v>
      </c>
      <c r="T201" s="33">
        <f t="shared" si="239"/>
        <v>0.8356554464704099</v>
      </c>
      <c r="U201" s="33">
        <f t="shared" si="230"/>
        <v>2.5399775317420794E-2</v>
      </c>
      <c r="V201" s="39">
        <f t="shared" si="225"/>
        <v>1.2292742314213669E-3</v>
      </c>
      <c r="W201" s="32">
        <f t="shared" si="231"/>
        <v>0.80902639692156775</v>
      </c>
      <c r="X201" s="32"/>
      <c r="Y201" s="5">
        <f t="shared" si="236"/>
        <v>0</v>
      </c>
      <c r="Z201" s="5">
        <f t="shared" si="226"/>
        <v>5.0325594387242845</v>
      </c>
      <c r="AA201" s="5">
        <f t="shared" si="232"/>
        <v>0</v>
      </c>
      <c r="AB201" s="5">
        <f t="shared" si="217"/>
        <v>4.8721915799167883</v>
      </c>
      <c r="AC201" s="32"/>
      <c r="AD201" s="5">
        <f t="shared" si="237"/>
        <v>17725.081080444139</v>
      </c>
      <c r="AE201" s="5">
        <f t="shared" si="219"/>
        <v>-177.25081080444139</v>
      </c>
      <c r="AF201" s="5">
        <f t="shared" si="219"/>
        <v>-2098.7492794468717</v>
      </c>
      <c r="AG201" s="5">
        <f t="shared" si="240"/>
        <v>-15296.481289635007</v>
      </c>
      <c r="AH201" s="5">
        <f t="shared" si="220"/>
        <v>152.59970055781923</v>
      </c>
      <c r="AI201" s="42">
        <f t="shared" si="235"/>
        <v>0</v>
      </c>
      <c r="AJ201" s="42">
        <f t="shared" si="238"/>
        <v>1721.9358435325933</v>
      </c>
      <c r="AK201" s="42">
        <f t="shared" si="233"/>
        <v>1874.5355440904125</v>
      </c>
    </row>
    <row r="202" spans="1:39" ht="15" x14ac:dyDescent="0.2">
      <c r="A202" s="12"/>
      <c r="B202" s="70" t="s">
        <v>49</v>
      </c>
      <c r="C202" s="10">
        <f>$H$191*0.11+$B$204</f>
        <v>2594.1666272359444</v>
      </c>
      <c r="D202" s="1"/>
      <c r="E202" s="1"/>
      <c r="F202" s="1"/>
      <c r="I202" s="2">
        <f t="shared" si="222"/>
        <v>10</v>
      </c>
      <c r="J202" s="11">
        <f t="shared" si="212"/>
        <v>21909.150489885094</v>
      </c>
      <c r="K202" s="11">
        <f t="shared" si="223"/>
        <v>219.09150489885096</v>
      </c>
      <c r="L202" s="24">
        <f t="shared" si="229"/>
        <v>2594.1666272359444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(Interventions)'!$B$264:$AV$384, 22)</f>
        <v>33.912277903856079</v>
      </c>
      <c r="S202" s="46">
        <f>VLOOKUP(I202, '[1]Lapse Rates'!$A$4:$F$24, 5)</f>
        <v>1.273365E-3</v>
      </c>
      <c r="T202" s="33">
        <f t="shared" si="239"/>
        <v>0.80902639692156775</v>
      </c>
      <c r="U202" s="33">
        <f t="shared" si="230"/>
        <v>2.7435928003959581E-2</v>
      </c>
      <c r="V202" s="39">
        <f t="shared" si="225"/>
        <v>1.0301858979160322E-3</v>
      </c>
      <c r="W202" s="32">
        <f t="shared" si="231"/>
        <v>0.78056028301969216</v>
      </c>
      <c r="X202" s="32"/>
      <c r="Y202" s="5">
        <f t="shared" si="236"/>
        <v>0</v>
      </c>
      <c r="Z202" s="5">
        <f t="shared" si="226"/>
        <v>4.8721915799167883</v>
      </c>
      <c r="AA202" s="5">
        <f t="shared" si="232"/>
        <v>0</v>
      </c>
      <c r="AB202" s="5">
        <f t="shared" si="217"/>
        <v>4.7007603868266621</v>
      </c>
      <c r="AC202" s="32"/>
      <c r="AD202" s="5">
        <f t="shared" si="237"/>
        <v>17101.412707105737</v>
      </c>
      <c r="AE202" s="5">
        <f t="shared" si="219"/>
        <v>-171.01412707105737</v>
      </c>
      <c r="AF202" s="5">
        <f t="shared" si="219"/>
        <v>-2024.9034367555289</v>
      </c>
      <c r="AG202" s="5">
        <f t="shared" si="240"/>
        <v>-16522.711485896576</v>
      </c>
      <c r="AH202" s="5">
        <f>SUM(AD202:AG202)</f>
        <v>-1617.2163426174266</v>
      </c>
      <c r="AI202" s="42">
        <f t="shared" si="235"/>
        <v>0</v>
      </c>
      <c r="AJ202" s="42">
        <f t="shared" si="238"/>
        <v>1661.3500626953919</v>
      </c>
      <c r="AK202" s="42">
        <f t="shared" si="233"/>
        <v>44.133720077965336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21909.150489885094</v>
      </c>
      <c r="K203" s="11">
        <f t="shared" si="223"/>
        <v>219.09150489885096</v>
      </c>
      <c r="L203" s="24">
        <f t="shared" si="229"/>
        <v>2594.1666272359444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(Interventions)'!$B$264:$AV$384, 22)</f>
        <v>37.954976296273657</v>
      </c>
      <c r="S203" s="46">
        <f>VLOOKUP(I203, '[1]Lapse Rates'!$A$4:$F$24, 5)</f>
        <v>1.2241776999999999E-3</v>
      </c>
      <c r="T203" s="33">
        <f t="shared" si="239"/>
        <v>0.78056028301969216</v>
      </c>
      <c r="U203" s="33">
        <f t="shared" si="230"/>
        <v>2.9626147039825076E-2</v>
      </c>
      <c r="V203" s="39">
        <f t="shared" si="225"/>
        <v>9.5554449197839575E-4</v>
      </c>
      <c r="W203" s="32">
        <f t="shared" si="231"/>
        <v>0.7499785914878887</v>
      </c>
      <c r="X203" s="31"/>
      <c r="Y203" s="5">
        <f t="shared" si="236"/>
        <v>0</v>
      </c>
      <c r="Z203" s="5">
        <f t="shared" si="226"/>
        <v>4.7007603868266621</v>
      </c>
      <c r="AA203" s="5">
        <f t="shared" si="232"/>
        <v>0</v>
      </c>
      <c r="AB203" s="5">
        <f t="shared" si="217"/>
        <v>4.5165885717315968</v>
      </c>
      <c r="AC203" s="32"/>
      <c r="AD203" s="5">
        <f t="shared" si="237"/>
        <v>16431.393825100211</v>
      </c>
      <c r="AE203" s="5">
        <f t="shared" si="219"/>
        <v>-164.3139382510021</v>
      </c>
      <c r="AF203" s="5">
        <f t="shared" si="219"/>
        <v>-1945.5694331793004</v>
      </c>
      <c r="AG203" s="5">
        <f t="shared" si="240"/>
        <v>-17841.724905646817</v>
      </c>
      <c r="AH203" s="5">
        <f t="shared" ref="AH203:AH212" si="241">SUM(AD203:AG203)</f>
        <v>-3520.2144519769081</v>
      </c>
      <c r="AI203" s="42">
        <f t="shared" si="235"/>
        <v>0</v>
      </c>
      <c r="AJ203" s="42">
        <f t="shared" si="238"/>
        <v>1596.2616814938551</v>
      </c>
      <c r="AK203" s="42">
        <f t="shared" ref="AK203:AK212" si="242">SUM(AH203:AJ203)</f>
        <v>-1923.952770483053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21909.150489885094</v>
      </c>
      <c r="K204" s="11">
        <f t="shared" si="223"/>
        <v>219.09150489885096</v>
      </c>
      <c r="L204" s="24">
        <f t="shared" si="229"/>
        <v>2594.1666272359444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(Interventions)'!$B$264:$AV$384, 22)</f>
        <v>42.581527887423427</v>
      </c>
      <c r="S204" s="46">
        <f>VLOOKUP(I204, '[1]Lapse Rates'!$A$4:$F$24, 5)</f>
        <v>1.0124068E-3</v>
      </c>
      <c r="T204" s="33">
        <f t="shared" si="239"/>
        <v>0.7499785914878887</v>
      </c>
      <c r="U204" s="33">
        <f t="shared" si="230"/>
        <v>3.1935234308412074E-2</v>
      </c>
      <c r="V204" s="39">
        <f t="shared" si="225"/>
        <v>7.5928342587676064E-4</v>
      </c>
      <c r="W204" s="32">
        <f t="shared" si="231"/>
        <v>0.71728407375359982</v>
      </c>
      <c r="X204" s="31"/>
      <c r="Y204" s="5">
        <f t="shared" si="236"/>
        <v>0</v>
      </c>
      <c r="Z204" s="5">
        <f t="shared" si="226"/>
        <v>4.5165885717315968</v>
      </c>
      <c r="AA204" s="5">
        <f t="shared" si="232"/>
        <v>0</v>
      </c>
      <c r="AB204" s="5">
        <f t="shared" si="217"/>
        <v>4.3196927045255666</v>
      </c>
      <c r="AC204" s="32"/>
      <c r="AD204" s="5">
        <f t="shared" si="237"/>
        <v>15715.084715865458</v>
      </c>
      <c r="AE204" s="5">
        <f t="shared" si="219"/>
        <v>-157.15084715865459</v>
      </c>
      <c r="AF204" s="5">
        <f t="shared" si="219"/>
        <v>-1860.7544063794344</v>
      </c>
      <c r="AG204" s="5">
        <f t="shared" si="240"/>
        <v>-19232.324222320694</v>
      </c>
      <c r="AH204" s="5">
        <f t="shared" si="241"/>
        <v>-5535.1447599933254</v>
      </c>
      <c r="AI204" s="42">
        <f t="shared" si="235"/>
        <v>0</v>
      </c>
      <c r="AJ204" s="42">
        <f t="shared" si="238"/>
        <v>1526.6763898590245</v>
      </c>
      <c r="AK204" s="42">
        <f t="shared" si="242"/>
        <v>-4008.468370134301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21909.150489885094</v>
      </c>
      <c r="K205" s="11">
        <f t="shared" si="223"/>
        <v>219.09150489885096</v>
      </c>
      <c r="L205" s="24">
        <f t="shared" si="229"/>
        <v>2594.1666272359444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(Interventions)'!$B$264:$AV$384, 22)</f>
        <v>47.906908985644577</v>
      </c>
      <c r="S205" s="46">
        <f>VLOOKUP(I205, '[1]Lapse Rates'!$A$4:$F$24, 5)</f>
        <v>8.7385670000000003E-4</v>
      </c>
      <c r="T205" s="33">
        <f t="shared" si="239"/>
        <v>0.71728407375359982</v>
      </c>
      <c r="U205" s="33">
        <f t="shared" si="230"/>
        <v>3.4362862838166079E-2</v>
      </c>
      <c r="V205" s="39">
        <f t="shared" si="225"/>
        <v>6.2680349365287736E-4</v>
      </c>
      <c r="W205" s="32">
        <f t="shared" si="231"/>
        <v>0.68229440742178082</v>
      </c>
      <c r="X205" s="31"/>
      <c r="Y205" s="5">
        <f t="shared" si="236"/>
        <v>0</v>
      </c>
      <c r="Z205" s="5">
        <f t="shared" si="226"/>
        <v>4.3196927045255666</v>
      </c>
      <c r="AA205" s="5">
        <f t="shared" si="232"/>
        <v>0</v>
      </c>
      <c r="AB205" s="5">
        <f t="shared" si="217"/>
        <v>4.1089747868721167</v>
      </c>
      <c r="AC205" s="32"/>
      <c r="AD205" s="5">
        <f t="shared" si="237"/>
        <v>14948.490850610769</v>
      </c>
      <c r="AE205" s="5">
        <f t="shared" si="219"/>
        <v>-149.4849085061077</v>
      </c>
      <c r="AF205" s="5">
        <f t="shared" si="219"/>
        <v>-1769.9853816833083</v>
      </c>
      <c r="AG205" s="5">
        <f t="shared" si="240"/>
        <v>-20694.312524165918</v>
      </c>
      <c r="AH205" s="5">
        <f t="shared" si="241"/>
        <v>-7665.291963744563</v>
      </c>
      <c r="AI205" s="42">
        <f t="shared" si="235"/>
        <v>0</v>
      </c>
      <c r="AJ205" s="42">
        <f t="shared" si="238"/>
        <v>1452.2062447747815</v>
      </c>
      <c r="AK205" s="42">
        <f t="shared" si="242"/>
        <v>-6213.0857189697817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21909.150489885094</v>
      </c>
      <c r="K206" s="11">
        <f t="shared" si="223"/>
        <v>219.09150489885096</v>
      </c>
      <c r="L206" s="24">
        <f t="shared" si="229"/>
        <v>2594.1666272359444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(Interventions)'!$B$264:$AV$384, 22)</f>
        <v>53.833737348346894</v>
      </c>
      <c r="S206" s="46">
        <f>VLOOKUP(I206, '[1]Lapse Rates'!$A$4:$F$24, 5)</f>
        <v>8.3940749999999998E-4</v>
      </c>
      <c r="T206" s="33">
        <f t="shared" si="239"/>
        <v>0.68229440742178082</v>
      </c>
      <c r="U206" s="33">
        <f t="shared" si="230"/>
        <v>3.6730457923390136E-2</v>
      </c>
      <c r="V206" s="39">
        <f t="shared" si="225"/>
        <v>5.727230427978985E-4</v>
      </c>
      <c r="W206" s="32">
        <f t="shared" si="231"/>
        <v>0.64499122645559281</v>
      </c>
      <c r="X206" s="31"/>
      <c r="Y206" s="5">
        <f t="shared" si="236"/>
        <v>0</v>
      </c>
      <c r="Z206" s="5">
        <f t="shared" si="226"/>
        <v>4.1089747868721167</v>
      </c>
      <c r="AA206" s="5">
        <f t="shared" si="232"/>
        <v>0</v>
      </c>
      <c r="AB206" s="5">
        <f t="shared" si="217"/>
        <v>3.8843242131712521</v>
      </c>
      <c r="AC206" s="32"/>
      <c r="AD206" s="5">
        <f t="shared" si="237"/>
        <v>14131.20984507114</v>
      </c>
      <c r="AE206" s="5">
        <f t="shared" si="219"/>
        <v>-141.3120984507114</v>
      </c>
      <c r="AF206" s="5">
        <f t="shared" si="219"/>
        <v>-1673.2147145310805</v>
      </c>
      <c r="AG206" s="5">
        <f t="shared" si="240"/>
        <v>-22120.14694474532</v>
      </c>
      <c r="AH206" s="5">
        <f t="shared" si="241"/>
        <v>-9803.4639126559723</v>
      </c>
      <c r="AI206" s="42">
        <f t="shared" si="235"/>
        <v>0</v>
      </c>
      <c r="AJ206" s="42">
        <f t="shared" si="238"/>
        <v>1372.8120593700562</v>
      </c>
      <c r="AK206" s="42">
        <f t="shared" si="242"/>
        <v>-8430.6518532859154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21909.150489885094</v>
      </c>
      <c r="K207" s="11">
        <f t="shared" si="223"/>
        <v>219.09150489885096</v>
      </c>
      <c r="L207" s="24">
        <f t="shared" si="229"/>
        <v>2594.1666272359444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(Interventions)'!$B$264:$AV$384, 22)</f>
        <v>60.396939715615765</v>
      </c>
      <c r="S207" s="46">
        <f>VLOOKUP(I207, '[1]Lapse Rates'!$A$4:$F$24, 5)</f>
        <v>7.2940090000000004E-4</v>
      </c>
      <c r="T207" s="33">
        <f t="shared" si="239"/>
        <v>0.64499122645559281</v>
      </c>
      <c r="U207" s="33">
        <f t="shared" si="230"/>
        <v>3.8955496221339515E-2</v>
      </c>
      <c r="V207" s="39">
        <f t="shared" si="225"/>
        <v>4.7045718106881323E-4</v>
      </c>
      <c r="W207" s="32">
        <f t="shared" si="231"/>
        <v>0.60556527305318453</v>
      </c>
      <c r="X207" s="31"/>
      <c r="Y207" s="5">
        <f t="shared" si="236"/>
        <v>0</v>
      </c>
      <c r="Z207" s="5">
        <f t="shared" si="226"/>
        <v>3.8843242131712521</v>
      </c>
      <c r="AA207" s="5">
        <f t="shared" si="232"/>
        <v>0</v>
      </c>
      <c r="AB207" s="5">
        <f t="shared" si="217"/>
        <v>3.6468896882554627</v>
      </c>
      <c r="AC207" s="32"/>
      <c r="AD207" s="5">
        <f t="shared" si="237"/>
        <v>13267.420698770578</v>
      </c>
      <c r="AE207" s="5">
        <f t="shared" si="219"/>
        <v>-132.67420698770579</v>
      </c>
      <c r="AF207" s="5">
        <f t="shared" si="219"/>
        <v>-1570.9372219675934</v>
      </c>
      <c r="AG207" s="5">
        <f t="shared" si="240"/>
        <v>-23460.129533881074</v>
      </c>
      <c r="AH207" s="5">
        <f t="shared" si="241"/>
        <v>-11896.320264065795</v>
      </c>
      <c r="AI207" s="42">
        <f t="shared" si="235"/>
        <v>0</v>
      </c>
      <c r="AJ207" s="42">
        <f t="shared" si="238"/>
        <v>1288.8996830492119</v>
      </c>
      <c r="AK207" s="42">
        <f t="shared" si="242"/>
        <v>-10607.420581016582</v>
      </c>
    </row>
    <row r="208" spans="1:39" ht="15" x14ac:dyDescent="0.2">
      <c r="I208" s="2">
        <f t="shared" si="222"/>
        <v>16</v>
      </c>
      <c r="J208" s="11">
        <f t="shared" si="212"/>
        <v>21909.150489885094</v>
      </c>
      <c r="K208" s="11">
        <f t="shared" si="223"/>
        <v>219.09150489885096</v>
      </c>
      <c r="L208" s="24">
        <f t="shared" si="229"/>
        <v>2594.1666272359444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(Interventions)'!$B$264:$AV$384, 22)</f>
        <v>67.520574628967651</v>
      </c>
      <c r="S208" s="46">
        <f>VLOOKUP(I208, '[1]Lapse Rates'!$A$4:$F$24, 5)</f>
        <v>6.1234970000000001E-4</v>
      </c>
      <c r="T208" s="33">
        <f t="shared" si="239"/>
        <v>0.60556527305318453</v>
      </c>
      <c r="U208" s="33">
        <f t="shared" si="230"/>
        <v>4.0888115211898723E-2</v>
      </c>
      <c r="V208" s="39">
        <f t="shared" si="225"/>
        <v>3.7081771328453561E-4</v>
      </c>
      <c r="W208" s="32">
        <f t="shared" si="231"/>
        <v>0.56430634012800129</v>
      </c>
      <c r="X208" s="31"/>
      <c r="Y208" s="5">
        <f t="shared" si="236"/>
        <v>0</v>
      </c>
      <c r="Z208" s="5">
        <f t="shared" si="226"/>
        <v>3.6468896882554627</v>
      </c>
      <c r="AA208" s="5">
        <f t="shared" si="232"/>
        <v>0</v>
      </c>
      <c r="AB208" s="5">
        <f t="shared" si="217"/>
        <v>3.398416429089461</v>
      </c>
      <c r="AC208" s="32"/>
      <c r="AD208" s="5">
        <f t="shared" si="237"/>
        <v>12363.472528260665</v>
      </c>
      <c r="AE208" s="5">
        <f t="shared" si="219"/>
        <v>-123.63472528260665</v>
      </c>
      <c r="AF208" s="5">
        <f t="shared" si="219"/>
        <v>-1463.9046750977168</v>
      </c>
      <c r="AG208" s="5">
        <f t="shared" si="240"/>
        <v>-24624.008735946558</v>
      </c>
      <c r="AH208" s="5">
        <f t="shared" si="241"/>
        <v>-13848.075608066218</v>
      </c>
      <c r="AI208" s="42">
        <f t="shared" si="235"/>
        <v>0</v>
      </c>
      <c r="AJ208" s="42">
        <f t="shared" si="238"/>
        <v>1201.0858483505656</v>
      </c>
      <c r="AK208" s="42">
        <f t="shared" si="242"/>
        <v>-12646.989759715652</v>
      </c>
    </row>
    <row r="209" spans="1:39" ht="15" x14ac:dyDescent="0.2">
      <c r="I209" s="2">
        <f t="shared" si="222"/>
        <v>17</v>
      </c>
      <c r="J209" s="11">
        <f t="shared" si="212"/>
        <v>21909.150489885094</v>
      </c>
      <c r="K209" s="11">
        <f t="shared" si="223"/>
        <v>219.09150489885096</v>
      </c>
      <c r="L209" s="24">
        <f t="shared" si="229"/>
        <v>2594.1666272359444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(Interventions)'!$B$264:$AV$384, 22)</f>
        <v>75.30900353119037</v>
      </c>
      <c r="S209" s="46">
        <f>VLOOKUP(I209, '[1]Lapse Rates'!$A$4:$F$24, 5)</f>
        <v>4.6742110000000002E-4</v>
      </c>
      <c r="T209" s="33">
        <f t="shared" si="239"/>
        <v>0.56430634012800129</v>
      </c>
      <c r="U209" s="33">
        <f t="shared" si="230"/>
        <v>4.249734816137276E-2</v>
      </c>
      <c r="V209" s="39">
        <f t="shared" si="225"/>
        <v>2.6376869023960451E-4</v>
      </c>
      <c r="W209" s="32">
        <f t="shared" si="231"/>
        <v>0.52154522327638897</v>
      </c>
      <c r="X209" s="31"/>
      <c r="Y209" s="5">
        <f t="shared" si="236"/>
        <v>0</v>
      </c>
      <c r="Z209" s="5">
        <f t="shared" si="226"/>
        <v>3.398416429089461</v>
      </c>
      <c r="AA209" s="5">
        <f t="shared" si="232"/>
        <v>0</v>
      </c>
      <c r="AB209" s="5">
        <f t="shared" si="217"/>
        <v>3.1408965826851647</v>
      </c>
      <c r="AC209" s="32"/>
      <c r="AD209" s="5">
        <f t="shared" si="237"/>
        <v>11426.612784043129</v>
      </c>
      <c r="AE209" s="5">
        <f t="shared" si="219"/>
        <v>-114.2661278404313</v>
      </c>
      <c r="AF209" s="5">
        <f t="shared" si="219"/>
        <v>-1352.9752128179275</v>
      </c>
      <c r="AG209" s="5">
        <f t="shared" si="240"/>
        <v>-25593.135485875355</v>
      </c>
      <c r="AH209" s="5">
        <f t="shared" si="241"/>
        <v>-15633.764042490586</v>
      </c>
      <c r="AI209" s="42">
        <f t="shared" si="235"/>
        <v>0</v>
      </c>
      <c r="AJ209" s="42">
        <f t="shared" si="238"/>
        <v>1110.0745916251783</v>
      </c>
      <c r="AK209" s="42">
        <f t="shared" si="242"/>
        <v>-14523.689450865408</v>
      </c>
    </row>
    <row r="210" spans="1:39" ht="15" x14ac:dyDescent="0.2">
      <c r="I210" s="2">
        <f t="shared" si="222"/>
        <v>18</v>
      </c>
      <c r="J210" s="11">
        <f t="shared" si="212"/>
        <v>21909.150489885094</v>
      </c>
      <c r="K210" s="11">
        <f t="shared" si="223"/>
        <v>219.09150489885096</v>
      </c>
      <c r="L210" s="24">
        <f t="shared" si="229"/>
        <v>2594.1666272359444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(Interventions)'!$B$264:$AV$384, 22)</f>
        <v>84.031004149802797</v>
      </c>
      <c r="S210" s="46">
        <f>VLOOKUP(I210, '[1]Lapse Rates'!$A$4:$F$24, 5)</f>
        <v>4.0205260000000001E-4</v>
      </c>
      <c r="T210" s="33">
        <f t="shared" si="239"/>
        <v>0.52154522327638897</v>
      </c>
      <c r="U210" s="33">
        <f t="shared" si="230"/>
        <v>4.3825968821448062E-2</v>
      </c>
      <c r="V210" s="39">
        <f t="shared" si="225"/>
        <v>2.0968861303585271E-4</v>
      </c>
      <c r="W210" s="32">
        <f t="shared" si="231"/>
        <v>0.47750956584190507</v>
      </c>
      <c r="X210" s="31"/>
      <c r="Y210" s="5">
        <f t="shared" si="236"/>
        <v>0</v>
      </c>
      <c r="Z210" s="5">
        <f t="shared" si="236"/>
        <v>3.1408965826851647</v>
      </c>
      <c r="AA210" s="5">
        <f t="shared" si="232"/>
        <v>0</v>
      </c>
      <c r="AB210" s="5">
        <f t="shared" si="217"/>
        <v>2.8757010832740466</v>
      </c>
      <c r="AC210" s="32"/>
      <c r="AD210" s="5">
        <f t="shared" si="237"/>
        <v>10461.828938389994</v>
      </c>
      <c r="AE210" s="5">
        <f t="shared" si="219"/>
        <v>-104.61828938389993</v>
      </c>
      <c r="AF210" s="5">
        <f t="shared" si="219"/>
        <v>-1238.739379892995</v>
      </c>
      <c r="AG210" s="5">
        <f t="shared" si="240"/>
        <v>-26393.269377371846</v>
      </c>
      <c r="AH210" s="5">
        <f t="shared" si="241"/>
        <v>-17274.798108258747</v>
      </c>
      <c r="AI210" s="42">
        <f t="shared" si="235"/>
        <v>0</v>
      </c>
      <c r="AJ210" s="42">
        <f t="shared" si="238"/>
        <v>1016.3504866222593</v>
      </c>
      <c r="AK210" s="42">
        <f t="shared" si="242"/>
        <v>-16258.447621636487</v>
      </c>
    </row>
    <row r="211" spans="1:39" ht="15" x14ac:dyDescent="0.2">
      <c r="I211" s="2">
        <f t="shared" si="222"/>
        <v>19</v>
      </c>
      <c r="J211" s="11">
        <f t="shared" si="212"/>
        <v>21909.150489885094</v>
      </c>
      <c r="K211" s="11">
        <f t="shared" si="223"/>
        <v>219.09150489885096</v>
      </c>
      <c r="L211" s="24">
        <f t="shared" si="229"/>
        <v>2594.1666272359444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(Interventions)'!$B$264:$AV$384, 22)</f>
        <v>93.784996282979932</v>
      </c>
      <c r="S211" s="46">
        <f>VLOOKUP(I211, '[1]Lapse Rates'!$A$4:$F$24, 5)</f>
        <v>3.3283375800000001E-2</v>
      </c>
      <c r="T211" s="33">
        <f t="shared" si="239"/>
        <v>0.47750956584190507</v>
      </c>
      <c r="U211" s="33">
        <f t="shared" si="230"/>
        <v>4.4783232857570424E-2</v>
      </c>
      <c r="V211" s="39">
        <f t="shared" si="225"/>
        <v>1.5893130328010971E-2</v>
      </c>
      <c r="W211" s="32">
        <f t="shared" si="231"/>
        <v>0.41683320265632368</v>
      </c>
      <c r="X211" s="31"/>
      <c r="Y211" s="5">
        <f t="shared" si="236"/>
        <v>0</v>
      </c>
      <c r="Z211" s="5">
        <f t="shared" si="236"/>
        <v>2.8757010832740466</v>
      </c>
      <c r="AA211" s="5">
        <f t="shared" si="232"/>
        <v>0</v>
      </c>
      <c r="AB211" s="5">
        <f t="shared" si="217"/>
        <v>2.5102904280251517</v>
      </c>
      <c r="AC211" s="32"/>
      <c r="AD211" s="5">
        <f t="shared" si="237"/>
        <v>9132.4613661781659</v>
      </c>
      <c r="AE211" s="5">
        <f t="shared" si="219"/>
        <v>-91.324613661781669</v>
      </c>
      <c r="AF211" s="5">
        <f t="shared" si="219"/>
        <v>-1081.334783454912</v>
      </c>
      <c r="AG211" s="5">
        <f t="shared" si="240"/>
        <v>-26969.761540581778</v>
      </c>
      <c r="AH211" s="5">
        <f t="shared" si="241"/>
        <v>-19009.959571520307</v>
      </c>
      <c r="AI211" s="42">
        <f t="shared" si="235"/>
        <v>0</v>
      </c>
      <c r="AJ211" s="42">
        <f t="shared" si="238"/>
        <v>887.21762169812655</v>
      </c>
      <c r="AK211" s="42">
        <f t="shared" si="242"/>
        <v>-18122.741949822179</v>
      </c>
    </row>
    <row r="212" spans="1:39" ht="15" x14ac:dyDescent="0.2">
      <c r="I212" s="2">
        <f t="shared" si="222"/>
        <v>20</v>
      </c>
      <c r="J212" s="11">
        <f t="shared" si="212"/>
        <v>21909.150489885094</v>
      </c>
      <c r="K212" s="11">
        <f t="shared" si="223"/>
        <v>219.09150489885096</v>
      </c>
      <c r="L212" s="24">
        <f t="shared" si="229"/>
        <v>2594.1666272359444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(Interventions)'!$B$264:$AV$384, 22)</f>
        <v>104.73360882268973</v>
      </c>
      <c r="S212" s="46">
        <f>VLOOKUP(I212, '[1]Lapse Rates'!$A$4:$F$24, 5)</f>
        <v>0</v>
      </c>
      <c r="T212" s="33">
        <f t="shared" si="239"/>
        <v>0.41683320265632368</v>
      </c>
      <c r="U212" s="33">
        <f t="shared" si="230"/>
        <v>4.3656445591316359E-2</v>
      </c>
      <c r="V212" s="39">
        <f t="shared" si="225"/>
        <v>0</v>
      </c>
      <c r="W212" s="32">
        <f t="shared" si="231"/>
        <v>0.3731767570650073</v>
      </c>
      <c r="X212" s="31"/>
      <c r="Y212" s="5">
        <f t="shared" si="236"/>
        <v>0</v>
      </c>
      <c r="Z212" s="5">
        <f t="shared" si="236"/>
        <v>2.5102904280251517</v>
      </c>
      <c r="AA212" s="5">
        <f t="shared" si="232"/>
        <v>0</v>
      </c>
      <c r="AB212" s="5">
        <f t="shared" si="217"/>
        <v>2.2473786523050228</v>
      </c>
      <c r="AC212" s="32"/>
      <c r="AD212" s="5">
        <f>$W212*J212</f>
        <v>8175.9857298645356</v>
      </c>
      <c r="AE212" s="5">
        <f t="shared" si="219"/>
        <v>-81.759857298645358</v>
      </c>
      <c r="AF212" s="5">
        <f t="shared" si="219"/>
        <v>-968.08268923817741</v>
      </c>
      <c r="AG212" s="5">
        <f t="shared" si="240"/>
        <v>-26291.177572012861</v>
      </c>
      <c r="AH212" s="5">
        <f t="shared" si="241"/>
        <v>-19165.034388685148</v>
      </c>
      <c r="AI212" s="42">
        <f t="shared" si="235"/>
        <v>0</v>
      </c>
      <c r="AJ212" s="42">
        <f t="shared" si="238"/>
        <v>794.28981758970315</v>
      </c>
      <c r="AK212" s="42">
        <f t="shared" si="242"/>
        <v>-18370.744571095445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342903.00298584125</v>
      </c>
      <c r="AE215" s="21">
        <f t="shared" ref="AE215:AK215" si="243">SUM(AE192:AE212)</f>
        <v>-11758.198935737331</v>
      </c>
      <c r="AF215" s="21">
        <f t="shared" si="243"/>
        <v>-38708.463842549914</v>
      </c>
      <c r="AG215" s="21">
        <f t="shared" si="243"/>
        <v>-355432.30126376625</v>
      </c>
      <c r="AH215" s="21">
        <f t="shared" si="243"/>
        <v>-62995.961056212211</v>
      </c>
      <c r="AI215" s="21">
        <f t="shared" si="243"/>
        <v>0</v>
      </c>
      <c r="AJ215" s="21">
        <f t="shared" si="243"/>
        <v>31204.758691372066</v>
      </c>
      <c r="AK215" s="21">
        <f t="shared" si="243"/>
        <v>-31791.202364840152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177286.08497373023</v>
      </c>
      <c r="AE217" s="21">
        <f t="shared" ref="AE217:AK217" si="244">AE192+NPV($D$6,AE193:AE212)</f>
        <v>-10121.272737972828</v>
      </c>
      <c r="AF217" s="21">
        <f t="shared" si="244"/>
        <v>-19326.337112216948</v>
      </c>
      <c r="AG217" s="21">
        <f t="shared" si="244"/>
        <v>-126479.26376288109</v>
      </c>
      <c r="AH217" s="21">
        <f t="shared" si="244"/>
        <v>21359.211360659378</v>
      </c>
      <c r="AI217" s="21">
        <f t="shared" si="244"/>
        <v>0</v>
      </c>
      <c r="AJ217" s="21">
        <f t="shared" si="244"/>
        <v>15113.618082519613</v>
      </c>
      <c r="AK217" s="21">
        <f t="shared" si="244"/>
        <v>36472.829443178984</v>
      </c>
    </row>
    <row r="219" spans="1:39" x14ac:dyDescent="0.15">
      <c r="AC219" s="22" t="str">
        <f>"Present Value at "&amp;TEXT($D$7,"0.00%")&amp;":"</f>
        <v>Present Value at 5.64%:</v>
      </c>
      <c r="AD219" s="21">
        <f>AD192+NPV($D$7,AD193:AD212)</f>
        <v>225782.66340137389</v>
      </c>
      <c r="AE219" s="21">
        <f t="shared" ref="AE219:AK219" si="245">AE192+NPV($D$7,AE193:AE212)</f>
        <v>-10598.500402497946</v>
      </c>
      <c r="AF219" s="21">
        <f t="shared" si="245"/>
        <v>-24976.981035980098</v>
      </c>
      <c r="AG219" s="21">
        <f t="shared" si="245"/>
        <v>-187454.60496494712</v>
      </c>
      <c r="AH219" s="21">
        <f t="shared" si="245"/>
        <v>2752.5769979487495</v>
      </c>
      <c r="AI219" s="21">
        <f t="shared" si="245"/>
        <v>0</v>
      </c>
      <c r="AJ219" s="21">
        <f t="shared" si="245"/>
        <v>19825.687282603551</v>
      </c>
      <c r="AK219" s="21">
        <f t="shared" si="245"/>
        <v>22578.264280552296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24993.814667619394</v>
      </c>
    </row>
    <row r="223" spans="1:39" ht="15" x14ac:dyDescent="0.2">
      <c r="G223" s="58" t="s">
        <v>116</v>
      </c>
      <c r="H223" s="57"/>
      <c r="I223" s="57"/>
      <c r="J223" s="11">
        <f>H$222</f>
        <v>24993.814667619394</v>
      </c>
      <c r="K223" s="11">
        <f>J223*$C$10</f>
        <v>9997.5258670477579</v>
      </c>
      <c r="L223" s="24">
        <f>$C$232</f>
        <v>3499.1753598963728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24993.814667619394</v>
      </c>
      <c r="AE223" s="5">
        <f>-$W223*K223</f>
        <v>-9997.5258670477579</v>
      </c>
      <c r="AF223" s="5">
        <f>-$W223*L223</f>
        <v>-3499.1753598963728</v>
      </c>
      <c r="AG223" s="5"/>
      <c r="AH223" s="5">
        <f>SUM(AD223:AG223)</f>
        <v>11497.113440675263</v>
      </c>
      <c r="AI223" s="42">
        <f>Y223-AA223</f>
        <v>0</v>
      </c>
      <c r="AJ223" s="42"/>
      <c r="AK223" s="42">
        <f>SUM(AH223:AJ223)</f>
        <v>11497.113440675263</v>
      </c>
      <c r="AL223" s="6" t="s">
        <v>39</v>
      </c>
      <c r="AM223" s="36">
        <f>AK250</f>
        <v>24933.514660968576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24993.814667619394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(Interventions)'!$B$264:$AV$384, 25)</f>
        <v>17.561186458661837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1.7561186458661837E-2</v>
      </c>
      <c r="V224" s="39">
        <f>MIN(S224*T224,T224-U224)</f>
        <v>2.3220462500000002E-3</v>
      </c>
      <c r="W224" s="32">
        <f>T224-SUM(U224:V224)</f>
        <v>0.98011676729133812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5.9025474064909522</v>
      </c>
      <c r="AC224" s="32"/>
      <c r="AD224" s="5">
        <f t="shared" ref="AD224:AD226" si="254">$W224*J224</f>
        <v>24496.856834305952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-10575.855759813459</v>
      </c>
      <c r="AH224" s="5">
        <f t="shared" ref="AH224:AH232" si="256">SUM(AD224:AG224)</f>
        <v>13921.001074492493</v>
      </c>
      <c r="AI224" s="42">
        <f>-M224*$W223*(N224-N223)/1000</f>
        <v>0</v>
      </c>
      <c r="AJ224" s="42">
        <f>$D$6*SUM(Y224:Z224,AD224:AE224)</f>
        <v>2403.7324420944142</v>
      </c>
      <c r="AK224" s="42">
        <f t="shared" ref="AK224" si="257">SUM(AH224:AJ224)</f>
        <v>16324.733516586908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24993.814667619394</v>
      </c>
      <c r="K225" s="11">
        <f t="shared" ref="K225:K243" si="259">J225*$C$11</f>
        <v>249.93814667619395</v>
      </c>
      <c r="L225" s="24">
        <f>$C$233</f>
        <v>2749.3609198677905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(Interventions)'!$B$264:$AV$384, 25)</f>
        <v>19.14779443973929</v>
      </c>
      <c r="S225" s="46">
        <f>VLOOKUP(I225, '[1]Lapse Rates'!$A$4:$F$24, 5)</f>
        <v>2.1348066000000001E-3</v>
      </c>
      <c r="T225" s="33">
        <f t="shared" ref="T225:T227" si="260">W224</f>
        <v>0.98011676729133812</v>
      </c>
      <c r="U225" s="33">
        <f>T225*R225/1000</f>
        <v>1.8767074387036332E-2</v>
      </c>
      <c r="V225" s="39">
        <f t="shared" ref="V225:V243" si="261">MIN(S225*T225,T225-U225)</f>
        <v>2.0923597435842131E-3</v>
      </c>
      <c r="W225" s="32">
        <f>T225-SUM(U225:V225)</f>
        <v>0.9592573331607176</v>
      </c>
      <c r="X225" s="32"/>
      <c r="Y225" s="5">
        <f t="shared" ref="Y225:Z240" si="262">AA224</f>
        <v>0</v>
      </c>
      <c r="Z225" s="5">
        <f t="shared" si="262"/>
        <v>5.9025474064909522</v>
      </c>
      <c r="AA225" s="5">
        <f>O225*W225</f>
        <v>0</v>
      </c>
      <c r="AB225" s="5">
        <f t="shared" si="253"/>
        <v>5.7769258449204575</v>
      </c>
      <c r="AC225" s="32"/>
      <c r="AD225" s="5">
        <f t="shared" si="254"/>
        <v>23975.500003573808</v>
      </c>
      <c r="AE225" s="5">
        <f t="shared" si="255"/>
        <v>-239.75500003573808</v>
      </c>
      <c r="AF225" s="5">
        <f t="shared" si="255"/>
        <v>-2637.3446238886741</v>
      </c>
      <c r="AG225" s="5">
        <f t="shared" ref="AG225:AG228" si="263">-U225*M225</f>
        <v>-11302.076441030504</v>
      </c>
      <c r="AH225" s="5">
        <f t="shared" si="256"/>
        <v>9796.3239386188925</v>
      </c>
      <c r="AI225" s="42">
        <f>-M225*($W224*N225-$W223*N224)/1000</f>
        <v>0</v>
      </c>
      <c r="AJ225" s="42">
        <f t="shared" ref="AJ225:AJ226" si="264">$D$6*SUM(Y225:Z225,AD225:AE225)</f>
        <v>2329.0556247476616</v>
      </c>
      <c r="AK225" s="42">
        <f>SUM(AH225:AJ225)</f>
        <v>12125.379563366554</v>
      </c>
      <c r="AL225" s="48" t="s">
        <v>59</v>
      </c>
      <c r="AM225" s="54">
        <f>AK250/AD250</f>
        <v>0.1000000039977413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24993.814667619394</v>
      </c>
      <c r="K226" s="11">
        <f t="shared" si="259"/>
        <v>249.93814667619395</v>
      </c>
      <c r="L226" s="24">
        <f t="shared" ref="L226:L243" si="265">$C$233</f>
        <v>2749.3609198677905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(Interventions)'!$B$264:$AV$384, 25)</f>
        <v>20.825140560648464</v>
      </c>
      <c r="S226" s="46">
        <f>VLOOKUP(I226, '[1]Lapse Rates'!$A$4:$F$24, 5)</f>
        <v>2.1304430000000001E-3</v>
      </c>
      <c r="T226" s="33">
        <f t="shared" si="260"/>
        <v>0.9592573331607176</v>
      </c>
      <c r="U226" s="33">
        <f t="shared" ref="U226:U243" si="266">T226*R226/1000</f>
        <v>1.9976668796904736E-2</v>
      </c>
      <c r="V226" s="39">
        <f t="shared" si="261"/>
        <v>2.0436430706309186E-3</v>
      </c>
      <c r="W226" s="32">
        <f t="shared" ref="W226:W243" si="267">T226-SUM(U226:V226)</f>
        <v>0.93723702129318198</v>
      </c>
      <c r="X226" s="32"/>
      <c r="Y226" s="5">
        <f t="shared" si="262"/>
        <v>0</v>
      </c>
      <c r="Z226" s="5">
        <f t="shared" si="262"/>
        <v>5.7769258449204575</v>
      </c>
      <c r="AA226" s="5">
        <f t="shared" ref="AA226:AA243" si="268">O226*W226</f>
        <v>0</v>
      </c>
      <c r="AB226" s="5">
        <f t="shared" si="253"/>
        <v>5.6443131409637166</v>
      </c>
      <c r="AC226" s="32"/>
      <c r="AD226" s="5">
        <f t="shared" si="254"/>
        <v>23425.128409833444</v>
      </c>
      <c r="AE226" s="5">
        <f t="shared" si="255"/>
        <v>-234.25128409833442</v>
      </c>
      <c r="AF226" s="5">
        <f>-$W226*L226</f>
        <v>-2576.8028389967708</v>
      </c>
      <c r="AG226" s="5">
        <f t="shared" si="263"/>
        <v>-12030.529272891143</v>
      </c>
      <c r="AH226" s="5">
        <f t="shared" si="256"/>
        <v>8583.5450138471988</v>
      </c>
      <c r="AI226" s="42">
        <f>-M226*($W225*N226-$W224*N225)/1000</f>
        <v>0</v>
      </c>
      <c r="AJ226" s="42">
        <f t="shared" si="264"/>
        <v>2275.5917624600011</v>
      </c>
      <c r="AK226" s="42">
        <f t="shared" ref="AK226:AK233" si="269">SUM(AH226:AJ226)</f>
        <v>10859.136776307199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24993.814667619394</v>
      </c>
      <c r="K227" s="11">
        <f t="shared" si="259"/>
        <v>249.93814667619395</v>
      </c>
      <c r="L227" s="24">
        <f t="shared" si="265"/>
        <v>2749.3609198677905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(Interventions)'!$B$264:$AV$384, 25)</f>
        <v>22.591030881774202</v>
      </c>
      <c r="S227" s="46">
        <f>VLOOKUP(I227, '[1]Lapse Rates'!$A$4:$F$24, 5)</f>
        <v>1.8971547999999999E-3</v>
      </c>
      <c r="T227" s="33">
        <f t="shared" si="260"/>
        <v>0.93723702129318198</v>
      </c>
      <c r="U227" s="33">
        <f t="shared" si="266"/>
        <v>2.117315049157634E-2</v>
      </c>
      <c r="V227" s="39">
        <f t="shared" si="261"/>
        <v>1.7780837136840623E-3</v>
      </c>
      <c r="W227" s="32">
        <f t="shared" si="267"/>
        <v>0.91428578708792163</v>
      </c>
      <c r="X227" s="32"/>
      <c r="Y227" s="5">
        <f>AA226</f>
        <v>0</v>
      </c>
      <c r="Z227" s="5">
        <f t="shared" si="262"/>
        <v>5.6443131409637166</v>
      </c>
      <c r="AA227" s="5">
        <f t="shared" si="268"/>
        <v>0</v>
      </c>
      <c r="AB227" s="5">
        <f t="shared" si="253"/>
        <v>5.5060941527217198</v>
      </c>
      <c r="AC227" s="32"/>
      <c r="AD227" s="5">
        <f>$W227*J227</f>
        <v>22851.489515714038</v>
      </c>
      <c r="AE227" s="5">
        <f t="shared" si="255"/>
        <v>-228.51489515714039</v>
      </c>
      <c r="AF227" s="5">
        <f t="shared" si="255"/>
        <v>-2513.7016126100953</v>
      </c>
      <c r="AG227" s="5">
        <f t="shared" si="263"/>
        <v>-12751.085247391527</v>
      </c>
      <c r="AH227" s="5">
        <f t="shared" si="256"/>
        <v>7358.1877605552745</v>
      </c>
      <c r="AI227" s="42">
        <f t="shared" ref="AI227:AI243" si="271">-M227*($W226*N227-$W225*N226)/1000</f>
        <v>0</v>
      </c>
      <c r="AJ227" s="42">
        <f>$D$6*SUM(Y227:Z227,AD227:AE227)</f>
        <v>2219.8675173957608</v>
      </c>
      <c r="AK227" s="42">
        <f t="shared" si="269"/>
        <v>9578.0552779510363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24993.814667619394</v>
      </c>
      <c r="K228" s="11">
        <f t="shared" si="259"/>
        <v>249.93814667619395</v>
      </c>
      <c r="L228" s="24">
        <f t="shared" si="265"/>
        <v>2749.3609198677905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(Interventions)'!$B$264:$AV$384, 25)</f>
        <v>24.567863918027697</v>
      </c>
      <c r="S228" s="46">
        <f>VLOOKUP(I228, '[1]Lapse Rates'!$A$4:$F$24, 5)</f>
        <v>1.8563969E-3</v>
      </c>
      <c r="T228" s="33">
        <f>W227</f>
        <v>0.91428578708792163</v>
      </c>
      <c r="U228" s="33">
        <f t="shared" si="266"/>
        <v>2.2462048799362904E-2</v>
      </c>
      <c r="V228" s="39">
        <f t="shared" si="261"/>
        <v>1.6972773008640779E-3</v>
      </c>
      <c r="W228" s="32">
        <f t="shared" si="267"/>
        <v>0.89012646098769466</v>
      </c>
      <c r="X228" s="32"/>
      <c r="Y228" s="5">
        <f t="shared" ref="Y228:Z243" si="272">AA227</f>
        <v>0</v>
      </c>
      <c r="Z228" s="5">
        <f t="shared" si="262"/>
        <v>5.5060941527217198</v>
      </c>
      <c r="AA228" s="5">
        <f t="shared" si="268"/>
        <v>0</v>
      </c>
      <c r="AB228" s="5">
        <f t="shared" si="253"/>
        <v>5.360599684741584</v>
      </c>
      <c r="AC228" s="32"/>
      <c r="AD228" s="5">
        <f t="shared" ref="AD228:AD242" si="273">$W228*J228</f>
        <v>22247.655796670384</v>
      </c>
      <c r="AE228" s="5">
        <f t="shared" si="255"/>
        <v>-222.47655796670387</v>
      </c>
      <c r="AF228" s="5">
        <f t="shared" si="255"/>
        <v>-2447.2789055797889</v>
      </c>
      <c r="AG228" s="5">
        <f t="shared" si="263"/>
        <v>-13527.297186391523</v>
      </c>
      <c r="AH228" s="5">
        <f t="shared" si="256"/>
        <v>6050.6031467323701</v>
      </c>
      <c r="AI228" s="42">
        <f t="shared" si="271"/>
        <v>0</v>
      </c>
      <c r="AJ228" s="42">
        <f t="shared" ref="AJ228:AJ243" si="274">$D$6*SUM(Y228:Z228,AD228:AE228)</f>
        <v>2161.2102311532135</v>
      </c>
      <c r="AK228" s="42">
        <f t="shared" si="269"/>
        <v>8211.8133778855845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24993.814667619394</v>
      </c>
      <c r="K229" s="11">
        <f t="shared" si="259"/>
        <v>249.93814667619395</v>
      </c>
      <c r="L229" s="24">
        <f t="shared" si="265"/>
        <v>2749.3609198677905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(Interventions)'!$B$264:$AV$384, 25)</f>
        <v>27.068891829054071</v>
      </c>
      <c r="S229" s="46">
        <f>VLOOKUP(I229, '[1]Lapse Rates'!$A$4:$F$24, 5)</f>
        <v>1.7512077999999999E-3</v>
      </c>
      <c r="T229" s="33">
        <f t="shared" ref="T229:T243" si="275">W228</f>
        <v>0.89012646098769466</v>
      </c>
      <c r="U229" s="33">
        <f t="shared" si="266"/>
        <v>2.4094736886654627E-2</v>
      </c>
      <c r="V229" s="39">
        <f t="shared" si="261"/>
        <v>1.5587964014680464E-3</v>
      </c>
      <c r="W229" s="32">
        <f t="shared" si="267"/>
        <v>0.86447292769957196</v>
      </c>
      <c r="X229" s="32"/>
      <c r="Y229" s="5">
        <f t="shared" si="272"/>
        <v>0</v>
      </c>
      <c r="Z229" s="5">
        <f t="shared" si="262"/>
        <v>5.360599684741584</v>
      </c>
      <c r="AA229" s="5">
        <f t="shared" si="268"/>
        <v>0</v>
      </c>
      <c r="AB229" s="5">
        <f t="shared" si="253"/>
        <v>5.2061066677558552</v>
      </c>
      <c r="AC229" s="32"/>
      <c r="AD229" s="5">
        <f t="shared" si="273"/>
        <v>21606.476140097442</v>
      </c>
      <c r="AE229" s="5">
        <f t="shared" si="255"/>
        <v>-216.06476140097442</v>
      </c>
      <c r="AF229" s="5">
        <f t="shared" si="255"/>
        <v>-2376.748083700897</v>
      </c>
      <c r="AG229" s="5">
        <f>-U229*M229</f>
        <v>-14510.549300513128</v>
      </c>
      <c r="AH229" s="5">
        <f t="shared" si="256"/>
        <v>4503.113994482439</v>
      </c>
      <c r="AI229" s="42">
        <f t="shared" si="271"/>
        <v>0</v>
      </c>
      <c r="AJ229" s="42">
        <f t="shared" si="274"/>
        <v>2098.9252310791967</v>
      </c>
      <c r="AK229" s="42">
        <f t="shared" si="269"/>
        <v>6602.0392255616352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24993.814667619394</v>
      </c>
      <c r="K230" s="11">
        <f t="shared" si="259"/>
        <v>249.93814667619395</v>
      </c>
      <c r="L230" s="24">
        <f t="shared" si="265"/>
        <v>2749.3609198677905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(Interventions)'!$B$264:$AV$384, 25)</f>
        <v>29.622055671546541</v>
      </c>
      <c r="S230" s="46">
        <f>VLOOKUP(I230, '[1]Lapse Rates'!$A$4:$F$24, 5)</f>
        <v>1.6267663999999999E-3</v>
      </c>
      <c r="T230" s="33">
        <f t="shared" si="275"/>
        <v>0.86447292769957196</v>
      </c>
      <c r="U230" s="33">
        <f t="shared" si="266"/>
        <v>2.5607465190861548E-2</v>
      </c>
      <c r="V230" s="39">
        <f t="shared" si="261"/>
        <v>1.4062955124912928E-3</v>
      </c>
      <c r="W230" s="32">
        <f t="shared" si="267"/>
        <v>0.83745916699621914</v>
      </c>
      <c r="X230" s="32"/>
      <c r="Y230" s="5">
        <f t="shared" si="272"/>
        <v>0</v>
      </c>
      <c r="Z230" s="5">
        <f t="shared" si="262"/>
        <v>5.2061066677558552</v>
      </c>
      <c r="AA230" s="5">
        <f t="shared" si="268"/>
        <v>0</v>
      </c>
      <c r="AB230" s="5">
        <f t="shared" si="253"/>
        <v>5.0434219668096603</v>
      </c>
      <c r="AC230" s="32"/>
      <c r="AD230" s="5">
        <f t="shared" si="273"/>
        <v>20931.299211602422</v>
      </c>
      <c r="AE230" s="5">
        <f t="shared" si="255"/>
        <v>-209.31299211602422</v>
      </c>
      <c r="AF230" s="5">
        <f t="shared" si="255"/>
        <v>-2302.4775057244387</v>
      </c>
      <c r="AG230" s="5">
        <f t="shared" ref="AG230:AG243" si="276">-U230*M230</f>
        <v>-15421.558154427359</v>
      </c>
      <c r="AH230" s="5">
        <f t="shared" si="256"/>
        <v>2997.9505593345966</v>
      </c>
      <c r="AI230" s="42">
        <f t="shared" si="271"/>
        <v>0</v>
      </c>
      <c r="AJ230" s="42">
        <f t="shared" si="274"/>
        <v>2033.3375671957224</v>
      </c>
      <c r="AK230" s="42">
        <f t="shared" si="269"/>
        <v>5031.2881265303186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24993.814667619394</v>
      </c>
      <c r="K231" s="11">
        <f t="shared" si="259"/>
        <v>249.93814667619395</v>
      </c>
      <c r="L231" s="24">
        <f t="shared" si="265"/>
        <v>2749.3609198677905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(Interventions)'!$B$264:$AV$384, 25)</f>
        <v>32.55268226035254</v>
      </c>
      <c r="S231" s="46">
        <f>VLOOKUP(I231, '[1]Lapse Rates'!$A$4:$F$24, 5)</f>
        <v>1.427546E-3</v>
      </c>
      <c r="T231" s="33">
        <f t="shared" si="275"/>
        <v>0.83745916699621914</v>
      </c>
      <c r="U231" s="33">
        <f t="shared" si="266"/>
        <v>2.7261542169247439E-2</v>
      </c>
      <c r="V231" s="39">
        <f t="shared" si="261"/>
        <v>1.1955114840087847E-3</v>
      </c>
      <c r="W231" s="32">
        <f t="shared" si="267"/>
        <v>0.8090021133429629</v>
      </c>
      <c r="X231" s="32"/>
      <c r="Y231" s="5">
        <f t="shared" si="272"/>
        <v>0</v>
      </c>
      <c r="Z231" s="5">
        <f t="shared" si="262"/>
        <v>5.0434219668096603</v>
      </c>
      <c r="AA231" s="5">
        <f t="shared" si="268"/>
        <v>0</v>
      </c>
      <c r="AB231" s="5">
        <f t="shared" si="253"/>
        <v>4.8720453371641916</v>
      </c>
      <c r="AC231" s="32"/>
      <c r="AD231" s="5">
        <f t="shared" si="273"/>
        <v>20220.048886606433</v>
      </c>
      <c r="AE231" s="5">
        <f t="shared" si="255"/>
        <v>-202.20048886606435</v>
      </c>
      <c r="AF231" s="5">
        <f t="shared" si="255"/>
        <v>-2224.2387945155951</v>
      </c>
      <c r="AG231" s="5">
        <f t="shared" si="276"/>
        <v>-16417.691279043716</v>
      </c>
      <c r="AH231" s="5">
        <f t="shared" si="256"/>
        <v>1375.918324181057</v>
      </c>
      <c r="AI231" s="42">
        <f t="shared" si="271"/>
        <v>0</v>
      </c>
      <c r="AJ231" s="42">
        <f t="shared" si="274"/>
        <v>1964.2456875132746</v>
      </c>
      <c r="AK231" s="42">
        <f t="shared" si="269"/>
        <v>3340.1640116943317</v>
      </c>
    </row>
    <row r="232" spans="1:39" ht="15" x14ac:dyDescent="0.2">
      <c r="A232" s="12"/>
      <c r="B232" s="13">
        <v>1</v>
      </c>
      <c r="C232" s="10">
        <f>$H$222*0.14+$B$235</f>
        <v>3499.1753598963728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24993.814667619394</v>
      </c>
      <c r="K232" s="11">
        <f t="shared" si="259"/>
        <v>249.93814667619395</v>
      </c>
      <c r="L232" s="24">
        <f t="shared" si="265"/>
        <v>2749.3609198677905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(Interventions)'!$B$264:$AV$384, 25)</f>
        <v>35.916331440269467</v>
      </c>
      <c r="S232" s="46">
        <f>VLOOKUP(I232, '[1]Lapse Rates'!$A$4:$F$24, 5)</f>
        <v>1.4710299999999999E-3</v>
      </c>
      <c r="T232" s="33">
        <f t="shared" si="275"/>
        <v>0.8090021133429629</v>
      </c>
      <c r="U232" s="33">
        <f t="shared" si="266"/>
        <v>2.9056388038704303E-2</v>
      </c>
      <c r="V232" s="39">
        <f t="shared" si="261"/>
        <v>1.1900663787908986E-3</v>
      </c>
      <c r="W232" s="32">
        <f t="shared" si="267"/>
        <v>0.77875565892546772</v>
      </c>
      <c r="X232" s="32"/>
      <c r="Y232" s="5">
        <f t="shared" si="272"/>
        <v>0</v>
      </c>
      <c r="Z232" s="5">
        <f t="shared" si="262"/>
        <v>4.8720453371641916</v>
      </c>
      <c r="AA232" s="5">
        <f t="shared" si="268"/>
        <v>0</v>
      </c>
      <c r="AB232" s="5">
        <f t="shared" si="253"/>
        <v>4.6898924171902552</v>
      </c>
      <c r="AC232" s="32"/>
      <c r="AD232" s="5">
        <f t="shared" si="273"/>
        <v>19464.074610542961</v>
      </c>
      <c r="AE232" s="5">
        <f t="shared" si="255"/>
        <v>-194.64074610542963</v>
      </c>
      <c r="AF232" s="5">
        <f t="shared" si="255"/>
        <v>-2141.0803747755713</v>
      </c>
      <c r="AG232" s="5">
        <f t="shared" si="276"/>
        <v>-17498.599512160854</v>
      </c>
      <c r="AH232" s="5">
        <f t="shared" si="256"/>
        <v>-370.24602249889358</v>
      </c>
      <c r="AI232" s="42">
        <f t="shared" si="271"/>
        <v>0</v>
      </c>
      <c r="AJ232" s="42">
        <f t="shared" si="274"/>
        <v>1890.8094097488977</v>
      </c>
      <c r="AK232" s="42">
        <f t="shared" si="269"/>
        <v>1520.5633872500041</v>
      </c>
    </row>
    <row r="233" spans="1:39" ht="15" x14ac:dyDescent="0.2">
      <c r="A233" s="12"/>
      <c r="B233" s="70" t="s">
        <v>49</v>
      </c>
      <c r="C233" s="10">
        <f>$H$222*0.11+$B$235</f>
        <v>2749.3609198677905</v>
      </c>
      <c r="D233" s="1"/>
      <c r="E233" s="1"/>
      <c r="F233" s="1"/>
      <c r="I233" s="2">
        <f t="shared" si="258"/>
        <v>10</v>
      </c>
      <c r="J233" s="11">
        <f t="shared" si="248"/>
        <v>24993.814667619394</v>
      </c>
      <c r="K233" s="11">
        <f t="shared" si="259"/>
        <v>249.93814667619395</v>
      </c>
      <c r="L233" s="24">
        <f t="shared" si="265"/>
        <v>2749.3609198677905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(Interventions)'!$B$264:$AV$384, 25)</f>
        <v>39.909212325743042</v>
      </c>
      <c r="S233" s="46">
        <f>VLOOKUP(I233, '[1]Lapse Rates'!$A$4:$F$24, 5)</f>
        <v>1.273365E-3</v>
      </c>
      <c r="T233" s="33">
        <f t="shared" si="275"/>
        <v>0.77875565892546772</v>
      </c>
      <c r="U233" s="33">
        <f t="shared" si="266"/>
        <v>3.107952494193042E-2</v>
      </c>
      <c r="V233" s="39">
        <f t="shared" si="261"/>
        <v>9.9164019962762824E-4</v>
      </c>
      <c r="W233" s="32">
        <f t="shared" si="267"/>
        <v>0.74668449378390966</v>
      </c>
      <c r="X233" s="32"/>
      <c r="Y233" s="5">
        <f t="shared" si="272"/>
        <v>0</v>
      </c>
      <c r="Z233" s="5">
        <f t="shared" si="262"/>
        <v>4.6898924171902552</v>
      </c>
      <c r="AA233" s="5">
        <f t="shared" si="268"/>
        <v>0</v>
      </c>
      <c r="AB233" s="5">
        <f t="shared" si="253"/>
        <v>4.4967505600699011</v>
      </c>
      <c r="AC233" s="32"/>
      <c r="AD233" s="5">
        <f t="shared" si="273"/>
        <v>18662.493852820244</v>
      </c>
      <c r="AE233" s="5">
        <f t="shared" si="255"/>
        <v>-186.62493852820245</v>
      </c>
      <c r="AF233" s="5">
        <f t="shared" si="255"/>
        <v>-2052.9051666807454</v>
      </c>
      <c r="AG233" s="5">
        <f t="shared" si="276"/>
        <v>-18716.991226253816</v>
      </c>
      <c r="AH233" s="5">
        <f>SUM(AD233:AG233)</f>
        <v>-2294.0274786425216</v>
      </c>
      <c r="AI233" s="42">
        <f t="shared" si="271"/>
        <v>0</v>
      </c>
      <c r="AJ233" s="42">
        <f t="shared" si="274"/>
        <v>1812.9428189381758</v>
      </c>
      <c r="AK233" s="42">
        <f t="shared" si="269"/>
        <v>-481.08465970434577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24993.814667619394</v>
      </c>
      <c r="K234" s="11">
        <f t="shared" si="259"/>
        <v>249.93814667619395</v>
      </c>
      <c r="L234" s="24">
        <f t="shared" si="265"/>
        <v>2749.3609198677905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(Interventions)'!$B$264:$AV$384, 25)</f>
        <v>44.485551442226189</v>
      </c>
      <c r="S234" s="46">
        <f>VLOOKUP(I234, '[1]Lapse Rates'!$A$4:$F$24, 5)</f>
        <v>1.2241776999999999E-3</v>
      </c>
      <c r="T234" s="33">
        <f t="shared" si="275"/>
        <v>0.74668449378390966</v>
      </c>
      <c r="U234" s="33">
        <f t="shared" si="266"/>
        <v>3.3216671459336738E-2</v>
      </c>
      <c r="V234" s="39">
        <f t="shared" si="261"/>
        <v>9.1407450622605073E-4</v>
      </c>
      <c r="W234" s="32">
        <f t="shared" si="267"/>
        <v>0.71255374781834691</v>
      </c>
      <c r="X234" s="31"/>
      <c r="Y234" s="5">
        <f t="shared" si="272"/>
        <v>0</v>
      </c>
      <c r="Z234" s="5">
        <f t="shared" si="262"/>
        <v>4.4967505600699011</v>
      </c>
      <c r="AA234" s="5">
        <f t="shared" si="268"/>
        <v>0</v>
      </c>
      <c r="AB234" s="5">
        <f t="shared" si="253"/>
        <v>4.2912053099489524</v>
      </c>
      <c r="AC234" s="32"/>
      <c r="AD234" s="5">
        <f t="shared" si="273"/>
        <v>17809.43631368937</v>
      </c>
      <c r="AE234" s="5">
        <f t="shared" si="255"/>
        <v>-178.09436313689372</v>
      </c>
      <c r="AF234" s="5">
        <f t="shared" si="255"/>
        <v>-1959.0674275570918</v>
      </c>
      <c r="AG234" s="5">
        <f t="shared" si="276"/>
        <v>-20004.042836284905</v>
      </c>
      <c r="AH234" s="5">
        <f t="shared" ref="AH234:AH243" si="277">SUM(AD234:AG234)</f>
        <v>-4331.7683132895218</v>
      </c>
      <c r="AI234" s="42">
        <f t="shared" si="271"/>
        <v>0</v>
      </c>
      <c r="AJ234" s="42">
        <f t="shared" si="274"/>
        <v>1730.0757765791409</v>
      </c>
      <c r="AK234" s="42">
        <f t="shared" ref="AK234:AK243" si="278">SUM(AH234:AJ234)</f>
        <v>-2601.6925367103809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24993.814667619394</v>
      </c>
      <c r="K235" s="11">
        <f t="shared" si="259"/>
        <v>249.93814667619395</v>
      </c>
      <c r="L235" s="24">
        <f t="shared" si="265"/>
        <v>2749.3609198677905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(Interventions)'!$B$264:$AV$384, 25)</f>
        <v>49.706445296312786</v>
      </c>
      <c r="S235" s="46">
        <f>VLOOKUP(I235, '[1]Lapse Rates'!$A$4:$F$24, 5)</f>
        <v>1.0124068E-3</v>
      </c>
      <c r="T235" s="33">
        <f t="shared" si="275"/>
        <v>0.71255374781834691</v>
      </c>
      <c r="U235" s="33">
        <f t="shared" si="266"/>
        <v>3.5418513886615315E-2</v>
      </c>
      <c r="V235" s="39">
        <f t="shared" si="261"/>
        <v>7.2139425965677957E-4</v>
      </c>
      <c r="W235" s="32">
        <f t="shared" si="267"/>
        <v>0.6764138396720748</v>
      </c>
      <c r="X235" s="31"/>
      <c r="Y235" s="5">
        <f t="shared" si="272"/>
        <v>0</v>
      </c>
      <c r="Z235" s="5">
        <f t="shared" si="262"/>
        <v>4.2912053099489524</v>
      </c>
      <c r="AA235" s="5">
        <f t="shared" si="268"/>
        <v>0</v>
      </c>
      <c r="AB235" s="5">
        <f t="shared" si="253"/>
        <v>4.0735603025187395</v>
      </c>
      <c r="AC235" s="32"/>
      <c r="AD235" s="5">
        <f t="shared" si="273"/>
        <v>16906.162147376657</v>
      </c>
      <c r="AE235" s="5">
        <f t="shared" si="255"/>
        <v>-169.06162147376656</v>
      </c>
      <c r="AF235" s="5">
        <f t="shared" si="255"/>
        <v>-1859.7057764521196</v>
      </c>
      <c r="AG235" s="5">
        <f t="shared" si="276"/>
        <v>-21330.056199422455</v>
      </c>
      <c r="AH235" s="5">
        <f t="shared" si="277"/>
        <v>-6452.6614499716852</v>
      </c>
      <c r="AI235" s="42">
        <f t="shared" si="271"/>
        <v>0</v>
      </c>
      <c r="AJ235" s="42">
        <f t="shared" si="274"/>
        <v>1642.3305288319798</v>
      </c>
      <c r="AK235" s="42">
        <f t="shared" si="278"/>
        <v>-4810.3309211397054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24993.814667619394</v>
      </c>
      <c r="K236" s="11">
        <f t="shared" si="259"/>
        <v>249.93814667619395</v>
      </c>
      <c r="L236" s="24">
        <f t="shared" si="265"/>
        <v>2749.3609198677905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(Interventions)'!$B$264:$AV$384, 25)</f>
        <v>55.697784671328961</v>
      </c>
      <c r="S236" s="46">
        <f>VLOOKUP(I236, '[1]Lapse Rates'!$A$4:$F$24, 5)</f>
        <v>8.7385670000000003E-4</v>
      </c>
      <c r="T236" s="33">
        <f t="shared" si="275"/>
        <v>0.6764138396720748</v>
      </c>
      <c r="U236" s="33">
        <f t="shared" si="266"/>
        <v>3.7674752390762054E-2</v>
      </c>
      <c r="V236" s="39">
        <f t="shared" si="261"/>
        <v>5.9108876577016833E-4</v>
      </c>
      <c r="W236" s="32">
        <f t="shared" si="267"/>
        <v>0.6381479985155426</v>
      </c>
      <c r="X236" s="31"/>
      <c r="Y236" s="5">
        <f t="shared" si="272"/>
        <v>0</v>
      </c>
      <c r="Z236" s="5">
        <f t="shared" si="262"/>
        <v>4.0735603025187395</v>
      </c>
      <c r="AA236" s="5">
        <f t="shared" si="268"/>
        <v>0</v>
      </c>
      <c r="AB236" s="5">
        <f t="shared" si="253"/>
        <v>3.843112309980167</v>
      </c>
      <c r="AC236" s="32"/>
      <c r="AD236" s="5">
        <f t="shared" si="273"/>
        <v>15949.752805409727</v>
      </c>
      <c r="AE236" s="5">
        <f t="shared" si="255"/>
        <v>-159.49752805409727</v>
      </c>
      <c r="AF236" s="5">
        <f t="shared" si="255"/>
        <v>-1754.4991682104817</v>
      </c>
      <c r="AG236" s="5">
        <f t="shared" si="276"/>
        <v>-22688.828457536241</v>
      </c>
      <c r="AH236" s="5">
        <f t="shared" si="277"/>
        <v>-8653.0723483910915</v>
      </c>
      <c r="AI236" s="42">
        <f t="shared" si="271"/>
        <v>0</v>
      </c>
      <c r="AJ236" s="42">
        <f t="shared" si="274"/>
        <v>1549.4236589742645</v>
      </c>
      <c r="AK236" s="42">
        <f t="shared" si="278"/>
        <v>-7103.6486894168265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24993.814667619394</v>
      </c>
      <c r="K237" s="11">
        <f t="shared" si="259"/>
        <v>249.93814667619395</v>
      </c>
      <c r="L237" s="24">
        <f t="shared" si="265"/>
        <v>2749.3609198677905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(Interventions)'!$B$264:$AV$384, 25)</f>
        <v>62.337537894652165</v>
      </c>
      <c r="S237" s="46">
        <f>VLOOKUP(I237, '[1]Lapse Rates'!$A$4:$F$24, 5)</f>
        <v>8.3940749999999998E-4</v>
      </c>
      <c r="T237" s="33">
        <f t="shared" si="275"/>
        <v>0.6381479985155426</v>
      </c>
      <c r="U237" s="33">
        <f t="shared" si="266"/>
        <v>3.9780575039859073E-2</v>
      </c>
      <c r="V237" s="39">
        <f t="shared" si="261"/>
        <v>5.3566621606393526E-4</v>
      </c>
      <c r="W237" s="32">
        <f t="shared" si="267"/>
        <v>0.59783175725961957</v>
      </c>
      <c r="X237" s="31"/>
      <c r="Y237" s="5">
        <f t="shared" si="272"/>
        <v>0</v>
      </c>
      <c r="Z237" s="5">
        <f t="shared" si="262"/>
        <v>3.843112309980167</v>
      </c>
      <c r="AA237" s="5">
        <f t="shared" si="268"/>
        <v>0</v>
      </c>
      <c r="AB237" s="5">
        <f t="shared" si="253"/>
        <v>3.6003162134270341</v>
      </c>
      <c r="AC237" s="32"/>
      <c r="AD237" s="5">
        <f t="shared" si="273"/>
        <v>14942.096143364157</v>
      </c>
      <c r="AE237" s="5">
        <f t="shared" si="255"/>
        <v>-149.42096143364157</v>
      </c>
      <c r="AF237" s="5">
        <f t="shared" si="255"/>
        <v>-1643.6552700654852</v>
      </c>
      <c r="AG237" s="5">
        <f t="shared" si="276"/>
        <v>-23957.01592567929</v>
      </c>
      <c r="AH237" s="5">
        <f t="shared" si="277"/>
        <v>-10807.99601381426</v>
      </c>
      <c r="AI237" s="42">
        <f t="shared" si="271"/>
        <v>0</v>
      </c>
      <c r="AJ237" s="42">
        <f t="shared" si="274"/>
        <v>1451.5384446649928</v>
      </c>
      <c r="AK237" s="42">
        <f t="shared" si="278"/>
        <v>-9356.4575691492664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24993.814667619394</v>
      </c>
      <c r="K238" s="11">
        <f t="shared" si="259"/>
        <v>249.93814667619395</v>
      </c>
      <c r="L238" s="24">
        <f t="shared" si="265"/>
        <v>2749.3609198677905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(Interventions)'!$B$264:$AV$384, 25)</f>
        <v>69.65821973016341</v>
      </c>
      <c r="S238" s="46">
        <f>VLOOKUP(I238, '[1]Lapse Rates'!$A$4:$F$24, 5)</f>
        <v>7.2940090000000004E-4</v>
      </c>
      <c r="T238" s="33">
        <f t="shared" si="275"/>
        <v>0.59783175725961957</v>
      </c>
      <c r="U238" s="33">
        <f t="shared" si="266"/>
        <v>4.1643895908860293E-2</v>
      </c>
      <c r="V238" s="39">
        <f t="shared" si="261"/>
        <v>4.3605902179374805E-4</v>
      </c>
      <c r="W238" s="32">
        <f t="shared" si="267"/>
        <v>0.55575180232896548</v>
      </c>
      <c r="X238" s="31"/>
      <c r="Y238" s="5">
        <f t="shared" si="272"/>
        <v>0</v>
      </c>
      <c r="Z238" s="5">
        <f t="shared" si="262"/>
        <v>3.6003162134270341</v>
      </c>
      <c r="AA238" s="5">
        <f t="shared" si="268"/>
        <v>0</v>
      </c>
      <c r="AB238" s="5">
        <f t="shared" si="253"/>
        <v>3.3468985216477054</v>
      </c>
      <c r="AC238" s="32"/>
      <c r="AD238" s="5">
        <f t="shared" si="273"/>
        <v>13890.357548605611</v>
      </c>
      <c r="AE238" s="5">
        <f t="shared" si="255"/>
        <v>-138.90357548605613</v>
      </c>
      <c r="AF238" s="5">
        <f t="shared" si="255"/>
        <v>-1527.962286469347</v>
      </c>
      <c r="AG238" s="5">
        <f t="shared" si="276"/>
        <v>-25079.161789297024</v>
      </c>
      <c r="AH238" s="5">
        <f t="shared" si="277"/>
        <v>-12855.670102646816</v>
      </c>
      <c r="AI238" s="42">
        <f t="shared" si="271"/>
        <v>0</v>
      </c>
      <c r="AJ238" s="42">
        <f t="shared" si="274"/>
        <v>1349.3708257835656</v>
      </c>
      <c r="AK238" s="42">
        <f t="shared" si="278"/>
        <v>-11506.29927686325</v>
      </c>
    </row>
    <row r="239" spans="1:39" ht="15" x14ac:dyDescent="0.2">
      <c r="I239" s="2">
        <f t="shared" si="258"/>
        <v>16</v>
      </c>
      <c r="J239" s="11">
        <f t="shared" si="248"/>
        <v>24993.814667619394</v>
      </c>
      <c r="K239" s="11">
        <f t="shared" si="259"/>
        <v>249.93814667619395</v>
      </c>
      <c r="L239" s="24">
        <f t="shared" si="265"/>
        <v>2749.3609198677905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(Interventions)'!$B$264:$AV$384, 25)</f>
        <v>77.564467477798857</v>
      </c>
      <c r="S239" s="46">
        <f>VLOOKUP(I239, '[1]Lapse Rates'!$A$4:$F$24, 5)</f>
        <v>6.1234970000000001E-4</v>
      </c>
      <c r="T239" s="33">
        <f t="shared" si="275"/>
        <v>0.55575180232896548</v>
      </c>
      <c r="U239" s="33">
        <f t="shared" si="266"/>
        <v>4.3106592597473146E-2</v>
      </c>
      <c r="V239" s="39">
        <f t="shared" si="261"/>
        <v>3.4031444943060133E-4</v>
      </c>
      <c r="W239" s="32">
        <f t="shared" si="267"/>
        <v>0.51230489528206169</v>
      </c>
      <c r="X239" s="31"/>
      <c r="Y239" s="5">
        <f t="shared" si="272"/>
        <v>0</v>
      </c>
      <c r="Z239" s="5">
        <f t="shared" si="262"/>
        <v>3.3468985216477054</v>
      </c>
      <c r="AA239" s="5">
        <f t="shared" si="268"/>
        <v>0</v>
      </c>
      <c r="AB239" s="5">
        <f t="shared" si="253"/>
        <v>3.0852486478082071</v>
      </c>
      <c r="AC239" s="32"/>
      <c r="AD239" s="5">
        <f t="shared" si="273"/>
        <v>12804.453605994011</v>
      </c>
      <c r="AE239" s="5">
        <f t="shared" si="255"/>
        <v>-128.04453605994013</v>
      </c>
      <c r="AF239" s="5">
        <f t="shared" si="255"/>
        <v>-1408.5110581454612</v>
      </c>
      <c r="AG239" s="5">
        <f t="shared" si="276"/>
        <v>-25960.040153383656</v>
      </c>
      <c r="AH239" s="5">
        <f t="shared" si="277"/>
        <v>-14692.142141595046</v>
      </c>
      <c r="AI239" s="42">
        <f t="shared" si="271"/>
        <v>0</v>
      </c>
      <c r="AJ239" s="42">
        <f t="shared" si="274"/>
        <v>1243.8840605055061</v>
      </c>
      <c r="AK239" s="42">
        <f t="shared" si="278"/>
        <v>-13448.25808108954</v>
      </c>
    </row>
    <row r="240" spans="1:39" ht="15" x14ac:dyDescent="0.2">
      <c r="I240" s="2">
        <f t="shared" si="258"/>
        <v>17</v>
      </c>
      <c r="J240" s="11">
        <f t="shared" si="248"/>
        <v>24993.814667619394</v>
      </c>
      <c r="K240" s="11">
        <f t="shared" si="259"/>
        <v>249.93814667619395</v>
      </c>
      <c r="L240" s="24">
        <f t="shared" si="265"/>
        <v>2749.3609198677905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(Interventions)'!$B$264:$AV$384, 25)</f>
        <v>86.168732549550398</v>
      </c>
      <c r="S240" s="46">
        <f>VLOOKUP(I240, '[1]Lapse Rates'!$A$4:$F$24, 5)</f>
        <v>4.6742110000000002E-4</v>
      </c>
      <c r="T240" s="33">
        <f t="shared" si="275"/>
        <v>0.51230489528206169</v>
      </c>
      <c r="U240" s="33">
        <f t="shared" si="266"/>
        <v>4.4144663505385394E-2</v>
      </c>
      <c r="V240" s="39">
        <f t="shared" si="261"/>
        <v>2.3946211768812608E-4</v>
      </c>
      <c r="W240" s="32">
        <f t="shared" si="267"/>
        <v>0.46792076965898816</v>
      </c>
      <c r="X240" s="31"/>
      <c r="Y240" s="5">
        <f t="shared" si="272"/>
        <v>0</v>
      </c>
      <c r="Z240" s="5">
        <f t="shared" si="262"/>
        <v>3.0852486478082071</v>
      </c>
      <c r="AA240" s="5">
        <f t="shared" si="268"/>
        <v>0</v>
      </c>
      <c r="AB240" s="5">
        <f t="shared" si="253"/>
        <v>2.8179545719096279</v>
      </c>
      <c r="AC240" s="32"/>
      <c r="AD240" s="5">
        <f t="shared" si="273"/>
        <v>11695.124995986575</v>
      </c>
      <c r="AE240" s="5">
        <f t="shared" si="255"/>
        <v>-116.95124995986575</v>
      </c>
      <c r="AF240" s="5">
        <f t="shared" si="255"/>
        <v>-1286.4830776948802</v>
      </c>
      <c r="AG240" s="5">
        <f t="shared" si="276"/>
        <v>-26585.19655818474</v>
      </c>
      <c r="AH240" s="5">
        <f t="shared" si="277"/>
        <v>-16293.505889852911</v>
      </c>
      <c r="AI240" s="42">
        <f t="shared" si="271"/>
        <v>0</v>
      </c>
      <c r="AJ240" s="42">
        <f t="shared" si="274"/>
        <v>1136.1215073775702</v>
      </c>
      <c r="AK240" s="42">
        <f t="shared" si="278"/>
        <v>-15157.384382475342</v>
      </c>
    </row>
    <row r="241" spans="1:39" ht="15" x14ac:dyDescent="0.2">
      <c r="I241" s="2">
        <f t="shared" si="258"/>
        <v>18</v>
      </c>
      <c r="J241" s="11">
        <f t="shared" si="248"/>
        <v>24993.814667619394</v>
      </c>
      <c r="K241" s="11">
        <f t="shared" si="259"/>
        <v>249.93814667619395</v>
      </c>
      <c r="L241" s="24">
        <f t="shared" si="265"/>
        <v>2749.3609198677905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(Interventions)'!$B$264:$AV$384, 25)</f>
        <v>95.769074640200387</v>
      </c>
      <c r="S241" s="46">
        <f>VLOOKUP(I241, '[1]Lapse Rates'!$A$4:$F$24, 5)</f>
        <v>4.0205260000000001E-4</v>
      </c>
      <c r="T241" s="33">
        <f t="shared" si="275"/>
        <v>0.46792076965898816</v>
      </c>
      <c r="U241" s="33">
        <f t="shared" si="266"/>
        <v>4.4812339115171643E-2</v>
      </c>
      <c r="V241" s="39">
        <f t="shared" si="261"/>
        <v>1.8812876203539729E-4</v>
      </c>
      <c r="W241" s="32">
        <f t="shared" si="267"/>
        <v>0.42292030178178114</v>
      </c>
      <c r="X241" s="31"/>
      <c r="Y241" s="5">
        <f t="shared" si="272"/>
        <v>0</v>
      </c>
      <c r="Z241" s="5">
        <f t="shared" si="272"/>
        <v>2.8179545719096279</v>
      </c>
      <c r="AA241" s="5">
        <f t="shared" si="268"/>
        <v>0</v>
      </c>
      <c r="AB241" s="5">
        <f t="shared" si="253"/>
        <v>2.5469487042174026</v>
      </c>
      <c r="AC241" s="32"/>
      <c r="AD241" s="5">
        <f t="shared" si="273"/>
        <v>10570.391641907501</v>
      </c>
      <c r="AE241" s="5">
        <f t="shared" si="255"/>
        <v>-105.70391641907503</v>
      </c>
      <c r="AF241" s="5">
        <f t="shared" si="255"/>
        <v>-1162.7605499375213</v>
      </c>
      <c r="AG241" s="5">
        <f t="shared" si="276"/>
        <v>-26987.290172990703</v>
      </c>
      <c r="AH241" s="5">
        <f t="shared" si="277"/>
        <v>-17685.362997439799</v>
      </c>
      <c r="AI241" s="42">
        <f t="shared" si="271"/>
        <v>0</v>
      </c>
      <c r="AJ241" s="42">
        <f t="shared" si="274"/>
        <v>1026.8623072139189</v>
      </c>
      <c r="AK241" s="42">
        <f t="shared" si="278"/>
        <v>-16658.500690225879</v>
      </c>
    </row>
    <row r="242" spans="1:39" ht="15" x14ac:dyDescent="0.2">
      <c r="I242" s="2">
        <f t="shared" si="258"/>
        <v>19</v>
      </c>
      <c r="J242" s="11">
        <f t="shared" si="248"/>
        <v>24993.814667619394</v>
      </c>
      <c r="K242" s="11">
        <f t="shared" si="259"/>
        <v>249.93814667619395</v>
      </c>
      <c r="L242" s="24">
        <f t="shared" si="265"/>
        <v>2749.3609198677905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(Interventions)'!$B$264:$AV$384, 25)</f>
        <v>106.46547581743674</v>
      </c>
      <c r="S242" s="46">
        <f>VLOOKUP(I242, '[1]Lapse Rates'!$A$4:$F$24, 5)</f>
        <v>3.3283375800000001E-2</v>
      </c>
      <c r="T242" s="33">
        <f t="shared" si="275"/>
        <v>0.42292030178178114</v>
      </c>
      <c r="U242" s="33">
        <f t="shared" si="266"/>
        <v>4.5026411162051271E-2</v>
      </c>
      <c r="V242" s="39">
        <f t="shared" si="261"/>
        <v>1.4076215337652432E-2</v>
      </c>
      <c r="W242" s="32">
        <f t="shared" si="267"/>
        <v>0.36381767528207742</v>
      </c>
      <c r="X242" s="31"/>
      <c r="Y242" s="5">
        <f t="shared" si="272"/>
        <v>0</v>
      </c>
      <c r="Z242" s="5">
        <f t="shared" si="272"/>
        <v>2.5469487042174026</v>
      </c>
      <c r="AA242" s="5">
        <f t="shared" si="268"/>
        <v>0</v>
      </c>
      <c r="AB242" s="5">
        <f t="shared" si="253"/>
        <v>2.1910155476745019</v>
      </c>
      <c r="AC242" s="32"/>
      <c r="AD242" s="5">
        <f t="shared" si="273"/>
        <v>9093.191548804376</v>
      </c>
      <c r="AE242" s="5">
        <f t="shared" si="255"/>
        <v>-90.931915488043771</v>
      </c>
      <c r="AF242" s="5">
        <f t="shared" si="255"/>
        <v>-1000.2660983776935</v>
      </c>
      <c r="AG242" s="5">
        <f t="shared" si="276"/>
        <v>-27116.210567710976</v>
      </c>
      <c r="AH242" s="5">
        <f t="shared" si="277"/>
        <v>-19114.217032772336</v>
      </c>
      <c r="AI242" s="42">
        <f t="shared" si="271"/>
        <v>0</v>
      </c>
      <c r="AJ242" s="42">
        <f t="shared" si="274"/>
        <v>883.37152569621605</v>
      </c>
      <c r="AK242" s="42">
        <f t="shared" si="278"/>
        <v>-18230.845507076119</v>
      </c>
    </row>
    <row r="243" spans="1:39" ht="15" x14ac:dyDescent="0.2">
      <c r="I243" s="2">
        <f t="shared" si="258"/>
        <v>20</v>
      </c>
      <c r="J243" s="11">
        <f t="shared" si="248"/>
        <v>24993.814667619394</v>
      </c>
      <c r="K243" s="11">
        <f t="shared" si="259"/>
        <v>249.93814667619395</v>
      </c>
      <c r="L243" s="24">
        <f t="shared" si="265"/>
        <v>2749.3609198677905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(Interventions)'!$B$264:$AV$384, 25)</f>
        <v>118.42895774347288</v>
      </c>
      <c r="S243" s="46">
        <f>VLOOKUP(I243, '[1]Lapse Rates'!$A$4:$F$24, 5)</f>
        <v>0</v>
      </c>
      <c r="T243" s="33">
        <f t="shared" si="275"/>
        <v>0.36381767528207742</v>
      </c>
      <c r="U243" s="33">
        <f t="shared" si="266"/>
        <v>4.3086548092309683E-2</v>
      </c>
      <c r="V243" s="39">
        <f t="shared" si="261"/>
        <v>0</v>
      </c>
      <c r="W243" s="32">
        <f t="shared" si="267"/>
        <v>0.32073112718976776</v>
      </c>
      <c r="X243" s="31"/>
      <c r="Y243" s="5">
        <f t="shared" si="272"/>
        <v>0</v>
      </c>
      <c r="Z243" s="5">
        <f t="shared" si="272"/>
        <v>2.1910155476745019</v>
      </c>
      <c r="AA243" s="5">
        <f t="shared" si="268"/>
        <v>0</v>
      </c>
      <c r="AB243" s="5">
        <f t="shared" si="253"/>
        <v>1.9315358599636665</v>
      </c>
      <c r="AC243" s="32"/>
      <c r="AD243" s="5">
        <f>$W243*J243</f>
        <v>8016.2943511177191</v>
      </c>
      <c r="AE243" s="5">
        <f t="shared" si="255"/>
        <v>-80.16294351117719</v>
      </c>
      <c r="AF243" s="5">
        <f t="shared" si="255"/>
        <v>-881.80562688069324</v>
      </c>
      <c r="AG243" s="5">
        <f t="shared" si="276"/>
        <v>-25947.968771083568</v>
      </c>
      <c r="AH243" s="5">
        <f t="shared" si="277"/>
        <v>-18893.642990357719</v>
      </c>
      <c r="AI243" s="42">
        <f t="shared" si="271"/>
        <v>0</v>
      </c>
      <c r="AJ243" s="42">
        <f t="shared" si="274"/>
        <v>778.74942971142866</v>
      </c>
      <c r="AK243" s="42">
        <f t="shared" si="278"/>
        <v>-18114.893560646291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374552.09903164225</v>
      </c>
      <c r="AE246" s="21">
        <f t="shared" ref="AE246:AK246" si="279">SUM(AE223:AE243)</f>
        <v>-13248.140142344928</v>
      </c>
      <c r="AF246" s="21">
        <f t="shared" si="279"/>
        <v>-39256.469606159728</v>
      </c>
      <c r="AG246" s="21">
        <f t="shared" si="279"/>
        <v>-388408.04481149057</v>
      </c>
      <c r="AH246" s="21">
        <f t="shared" si="279"/>
        <v>-66360.555528352997</v>
      </c>
      <c r="AI246" s="21">
        <f t="shared" si="279"/>
        <v>0</v>
      </c>
      <c r="AJ246" s="21">
        <f t="shared" si="279"/>
        <v>33981.4463576649</v>
      </c>
      <c r="AK246" s="21">
        <f t="shared" si="279"/>
        <v>-32379.109170688116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197000.14179175327</v>
      </c>
      <c r="AE248" s="21">
        <f t="shared" ref="AE248:AK248" si="280">AE223+NPV($D$6,AE224:AE243)</f>
        <v>-11494.505112842362</v>
      </c>
      <c r="AF248" s="21">
        <f t="shared" si="280"/>
        <v>-19966.194464318884</v>
      </c>
      <c r="AG248" s="21">
        <f t="shared" si="280"/>
        <v>-142500.46699040194</v>
      </c>
      <c r="AH248" s="21">
        <f t="shared" si="280"/>
        <v>23038.975224190017</v>
      </c>
      <c r="AI248" s="21">
        <f t="shared" si="280"/>
        <v>0</v>
      </c>
      <c r="AJ248" s="21">
        <f t="shared" si="280"/>
        <v>16731.181030903688</v>
      </c>
      <c r="AK248" s="21">
        <f t="shared" si="280"/>
        <v>39770.156255093687</v>
      </c>
    </row>
    <row r="250" spans="1:39" x14ac:dyDescent="0.15">
      <c r="AC250" s="22" t="str">
        <f>"Present Value at "&amp;TEXT($D$7,"0.00%")&amp;":"</f>
        <v>Present Value at 5.64%:</v>
      </c>
      <c r="AD250" s="21">
        <f>AD223+NPV($D$7,AD224:AD243)</f>
        <v>249335.13664191205</v>
      </c>
      <c r="AE250" s="21">
        <f t="shared" ref="AE250:AK250" si="281">AE223+NPV($D$7,AE224:AE243)</f>
        <v>-12009.054699191332</v>
      </c>
      <c r="AF250" s="21">
        <f t="shared" si="281"/>
        <v>-25626.324952022238</v>
      </c>
      <c r="AG250" s="21">
        <f t="shared" si="281"/>
        <v>-208582.31402713316</v>
      </c>
      <c r="AH250" s="21">
        <f t="shared" si="281"/>
        <v>3117.4429635653305</v>
      </c>
      <c r="AI250" s="21">
        <f t="shared" si="281"/>
        <v>0</v>
      </c>
      <c r="AJ250" s="21">
        <f t="shared" si="281"/>
        <v>21816.071697403258</v>
      </c>
      <c r="AK250" s="21">
        <f t="shared" si="281"/>
        <v>24933.514660968576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24470.387174478343</v>
      </c>
    </row>
    <row r="254" spans="1:39" ht="15" x14ac:dyDescent="0.2">
      <c r="G254" s="58" t="s">
        <v>117</v>
      </c>
      <c r="H254" s="57"/>
      <c r="I254" s="57"/>
      <c r="J254" s="11">
        <f>H$253</f>
        <v>24470.387174478343</v>
      </c>
      <c r="K254" s="11">
        <f>J254*$C$10</f>
        <v>9788.1548697913368</v>
      </c>
      <c r="L254" s="24">
        <f>$C$263</f>
        <v>3425.8756372577118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24470.387174478343</v>
      </c>
      <c r="AE254" s="5">
        <f>-$W254*K254</f>
        <v>-9788.1548697913368</v>
      </c>
      <c r="AF254" s="5">
        <f>-$W254*L254</f>
        <v>-3425.8756372577118</v>
      </c>
      <c r="AG254" s="5"/>
      <c r="AH254" s="5">
        <f>SUM(AD254:AG254)</f>
        <v>11256.356667429294</v>
      </c>
      <c r="AI254" s="42">
        <f>Y254-AA254</f>
        <v>0</v>
      </c>
      <c r="AJ254" s="42"/>
      <c r="AK254" s="42">
        <f>SUM(AH254:AJ254)</f>
        <v>11256.356667429294</v>
      </c>
      <c r="AL254" s="6" t="s">
        <v>39</v>
      </c>
      <c r="AM254" s="36">
        <f>AK281</f>
        <v>24526.660208252677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24470.387174478343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(Interventions)'!$B$264:$AV$384, 28)</f>
        <v>17.280954759853405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1.7280954759853404E-2</v>
      </c>
      <c r="V255" s="39">
        <f>MIN(S255*T255,T255-U255)</f>
        <v>2.3220462500000002E-3</v>
      </c>
      <c r="W255" s="32">
        <f>T255-SUM(U255:V255)</f>
        <v>0.98039699899014665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5.9042350430483701</v>
      </c>
      <c r="AC255" s="32"/>
      <c r="AD255" s="5">
        <f t="shared" ref="AD255:AD257" si="290">$W255*J255</f>
        <v>23990.694149985542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-10407.092104071755</v>
      </c>
      <c r="AH255" s="5">
        <f t="shared" ref="AH255:AH263" si="292">SUM(AD255:AG255)</f>
        <v>13583.602045913787</v>
      </c>
      <c r="AI255" s="42">
        <f>-M255*$W254*(N255-N254)/1000</f>
        <v>0</v>
      </c>
      <c r="AJ255" s="42">
        <f>$D$6*SUM(Y255:Z255,AD255:AE255)</f>
        <v>2354.0778827625818</v>
      </c>
      <c r="AK255" s="42">
        <f t="shared" ref="AK255" si="293">SUM(AH255:AJ255)</f>
        <v>15937.679928676369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24470.387174478343</v>
      </c>
      <c r="K256" s="11">
        <f t="shared" ref="K256:K274" si="295">J256*$C$11</f>
        <v>244.70387174478344</v>
      </c>
      <c r="L256" s="24">
        <f>$C$264</f>
        <v>2691.7640220233611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(Interventions)'!$B$264:$AV$384, 28)</f>
        <v>18.842244528466853</v>
      </c>
      <c r="S256" s="46">
        <f>VLOOKUP(I256, '[1]Lapse Rates'!$A$4:$F$24, 5)</f>
        <v>2.1348066000000001E-3</v>
      </c>
      <c r="T256" s="33">
        <f t="shared" ref="T256:T258" si="296">W255</f>
        <v>0.98039699899014665</v>
      </c>
      <c r="U256" s="33">
        <f>T256*R256/1000</f>
        <v>1.8472879989947417E-2</v>
      </c>
      <c r="V256" s="39">
        <f t="shared" ref="V256:V274" si="297">MIN(S256*T256,T256-U256)</f>
        <v>2.0929579840643585E-3</v>
      </c>
      <c r="W256" s="32">
        <f>T256-SUM(U256:V256)</f>
        <v>0.95983116101613486</v>
      </c>
      <c r="X256" s="32"/>
      <c r="Y256" s="5">
        <f t="shared" ref="Y256:Z271" si="298">AA255</f>
        <v>0</v>
      </c>
      <c r="Z256" s="5">
        <f t="shared" si="298"/>
        <v>5.9042350430483701</v>
      </c>
      <c r="AA256" s="5">
        <f>O256*W256</f>
        <v>0</v>
      </c>
      <c r="AB256" s="5">
        <f t="shared" si="289"/>
        <v>5.7803816026758588</v>
      </c>
      <c r="AC256" s="32"/>
      <c r="AD256" s="5">
        <f t="shared" si="290"/>
        <v>23487.440132193882</v>
      </c>
      <c r="AE256" s="5">
        <f t="shared" si="291"/>
        <v>-234.87440132193885</v>
      </c>
      <c r="AF256" s="5">
        <f t="shared" si="291"/>
        <v>-2583.6389864401435</v>
      </c>
      <c r="AG256" s="5">
        <f t="shared" ref="AG256:AG259" si="299">-U256*M256</f>
        <v>-11124.904043466044</v>
      </c>
      <c r="AH256" s="5">
        <f t="shared" si="292"/>
        <v>9544.0227009657556</v>
      </c>
      <c r="AI256" s="42">
        <f>-M256*($W255*N256-$W254*N255)/1000</f>
        <v>0</v>
      </c>
      <c r="AJ256" s="42">
        <f t="shared" ref="AJ256:AJ257" si="300">$D$6*SUM(Y256:Z256,AD256:AE256)</f>
        <v>2281.6559036562608</v>
      </c>
      <c r="AK256" s="42">
        <f>SUM(AH256:AJ256)</f>
        <v>11825.678604622017</v>
      </c>
      <c r="AL256" s="48" t="s">
        <v>59</v>
      </c>
      <c r="AM256" s="54">
        <f>AK281/AD281</f>
        <v>0.10000000403446201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24470.387174478343</v>
      </c>
      <c r="K257" s="11">
        <f t="shared" si="295"/>
        <v>244.70387174478344</v>
      </c>
      <c r="L257" s="24">
        <f t="shared" ref="L257:L274" si="301">$C$264</f>
        <v>2691.7640220233611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(Interventions)'!$B$264:$AV$384, 28)</f>
        <v>20.492824487872163</v>
      </c>
      <c r="S257" s="46">
        <f>VLOOKUP(I257, '[1]Lapse Rates'!$A$4:$F$24, 5)</f>
        <v>2.1304430000000001E-3</v>
      </c>
      <c r="T257" s="33">
        <f t="shared" si="296"/>
        <v>0.95983116101613486</v>
      </c>
      <c r="U257" s="33">
        <f t="shared" ref="U257:U274" si="302">T257*R257/1000</f>
        <v>1.9669651520694217E-2</v>
      </c>
      <c r="V257" s="39">
        <f t="shared" si="297"/>
        <v>2.0448655781686977E-3</v>
      </c>
      <c r="W257" s="32">
        <f t="shared" ref="W257:W274" si="303">T257-SUM(U257:V257)</f>
        <v>0.9381166439172719</v>
      </c>
      <c r="X257" s="32"/>
      <c r="Y257" s="5">
        <f t="shared" si="298"/>
        <v>0</v>
      </c>
      <c r="Z257" s="5">
        <f t="shared" si="298"/>
        <v>5.7803816026758588</v>
      </c>
      <c r="AA257" s="5">
        <f t="shared" ref="AA257:AA274" si="304">O257*W257</f>
        <v>0</v>
      </c>
      <c r="AB257" s="5">
        <f t="shared" si="289"/>
        <v>5.6496104834965477</v>
      </c>
      <c r="AC257" s="32"/>
      <c r="AD257" s="5">
        <f t="shared" si="290"/>
        <v>22956.077491477878</v>
      </c>
      <c r="AE257" s="5">
        <f t="shared" si="291"/>
        <v>-229.56077491477879</v>
      </c>
      <c r="AF257" s="5">
        <f>-$W257*L257</f>
        <v>-2525.1886305578132</v>
      </c>
      <c r="AG257" s="5">
        <f t="shared" si="299"/>
        <v>-11845.634565656157</v>
      </c>
      <c r="AH257" s="5">
        <f t="shared" si="292"/>
        <v>8355.6935203491303</v>
      </c>
      <c r="AI257" s="42">
        <f>-M257*($W256*N257-$W255*N256)/1000</f>
        <v>0</v>
      </c>
      <c r="AJ257" s="42">
        <f t="shared" si="300"/>
        <v>2230.0383453300628</v>
      </c>
      <c r="AK257" s="42">
        <f t="shared" ref="AK257:AK264" si="305">SUM(AH257:AJ257)</f>
        <v>10585.731865679194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24470.387174478343</v>
      </c>
      <c r="K258" s="11">
        <f t="shared" si="295"/>
        <v>244.70387174478344</v>
      </c>
      <c r="L258" s="24">
        <f t="shared" si="301"/>
        <v>2691.7640220233611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(Interventions)'!$B$264:$AV$384, 28)</f>
        <v>22.230535708128869</v>
      </c>
      <c r="S258" s="46">
        <f>VLOOKUP(I258, '[1]Lapse Rates'!$A$4:$F$24, 5)</f>
        <v>1.8971547999999999E-3</v>
      </c>
      <c r="T258" s="33">
        <f t="shared" si="296"/>
        <v>0.9381166439172719</v>
      </c>
      <c r="U258" s="33">
        <f t="shared" si="302"/>
        <v>2.0854835550992927E-2</v>
      </c>
      <c r="V258" s="39">
        <f t="shared" si="297"/>
        <v>1.7797524939675432E-3</v>
      </c>
      <c r="W258" s="32">
        <f t="shared" si="303"/>
        <v>0.91548205587231146</v>
      </c>
      <c r="X258" s="32"/>
      <c r="Y258" s="5">
        <f>AA257</f>
        <v>0</v>
      </c>
      <c r="Z258" s="5">
        <f t="shared" si="298"/>
        <v>5.6496104834965477</v>
      </c>
      <c r="AA258" s="5">
        <f t="shared" si="304"/>
        <v>0</v>
      </c>
      <c r="AB258" s="5">
        <f t="shared" si="289"/>
        <v>5.5132984302592627</v>
      </c>
      <c r="AC258" s="32"/>
      <c r="AD258" s="5">
        <f>$W258*J258</f>
        <v>22402.200358482874</v>
      </c>
      <c r="AE258" s="5">
        <f t="shared" si="291"/>
        <v>-224.02200358482878</v>
      </c>
      <c r="AF258" s="5">
        <f t="shared" si="291"/>
        <v>-2464.2616608050685</v>
      </c>
      <c r="AG258" s="5">
        <f t="shared" si="299"/>
        <v>-12559.38675903892</v>
      </c>
      <c r="AH258" s="5">
        <f t="shared" si="292"/>
        <v>7154.529935054059</v>
      </c>
      <c r="AI258" s="42">
        <f t="shared" ref="AI258:AI274" si="307">-M258*($W257*N258-$W256*N257)/1000</f>
        <v>0</v>
      </c>
      <c r="AJ258" s="42">
        <f>$D$6*SUM(Y258:Z258,AD258:AE258)</f>
        <v>2176.2335234039292</v>
      </c>
      <c r="AK258" s="42">
        <f t="shared" si="305"/>
        <v>9330.7634584579882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24470.387174478343</v>
      </c>
      <c r="K259" s="11">
        <f t="shared" si="295"/>
        <v>244.70387174478344</v>
      </c>
      <c r="L259" s="24">
        <f t="shared" si="301"/>
        <v>2691.7640220233611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(Interventions)'!$B$264:$AV$384, 28)</f>
        <v>24.175823536357044</v>
      </c>
      <c r="S259" s="46">
        <f>VLOOKUP(I259, '[1]Lapse Rates'!$A$4:$F$24, 5)</f>
        <v>1.8563969E-3</v>
      </c>
      <c r="T259" s="33">
        <f>W258</f>
        <v>0.91548205587231146</v>
      </c>
      <c r="U259" s="33">
        <f t="shared" si="302"/>
        <v>2.2132532633470363E-2</v>
      </c>
      <c r="V259" s="39">
        <f t="shared" si="297"/>
        <v>1.6994980505269858E-3</v>
      </c>
      <c r="W259" s="32">
        <f t="shared" si="303"/>
        <v>0.89165002518831415</v>
      </c>
      <c r="X259" s="32"/>
      <c r="Y259" s="5">
        <f t="shared" ref="Y259:Z274" si="308">AA258</f>
        <v>0</v>
      </c>
      <c r="Z259" s="5">
        <f t="shared" si="298"/>
        <v>5.5132984302592627</v>
      </c>
      <c r="AA259" s="5">
        <f t="shared" si="304"/>
        <v>0</v>
      </c>
      <c r="AB259" s="5">
        <f t="shared" si="289"/>
        <v>5.3697750301913327</v>
      </c>
      <c r="AC259" s="32"/>
      <c r="AD259" s="5">
        <f t="shared" ref="AD259:AD273" si="309">$W259*J259</f>
        <v>21819.021340491414</v>
      </c>
      <c r="AE259" s="5">
        <f t="shared" si="291"/>
        <v>-218.19021340491415</v>
      </c>
      <c r="AF259" s="5">
        <f t="shared" si="291"/>
        <v>-2400.1114580381277</v>
      </c>
      <c r="AG259" s="5">
        <f t="shared" si="299"/>
        <v>-13328.852995322222</v>
      </c>
      <c r="AH259" s="5">
        <f t="shared" si="292"/>
        <v>5871.8666737261501</v>
      </c>
      <c r="AI259" s="42">
        <f t="shared" si="307"/>
        <v>0</v>
      </c>
      <c r="AJ259" s="42">
        <f t="shared" ref="AJ259:AJ274" si="310">$D$6*SUM(Y259:Z259,AD259:AE259)</f>
        <v>2119.5823881431943</v>
      </c>
      <c r="AK259" s="42">
        <f t="shared" si="305"/>
        <v>7991.4490618693444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24470.387174478343</v>
      </c>
      <c r="K260" s="11">
        <f t="shared" si="295"/>
        <v>244.70387174478344</v>
      </c>
      <c r="L260" s="24">
        <f t="shared" si="301"/>
        <v>2691.7640220233611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(Interventions)'!$B$264:$AV$384, 28)</f>
        <v>26.356552570394754</v>
      </c>
      <c r="S260" s="46">
        <f>VLOOKUP(I260, '[1]Lapse Rates'!$A$4:$F$24, 5)</f>
        <v>1.7512077999999999E-3</v>
      </c>
      <c r="T260" s="33">
        <f t="shared" ref="T260:T274" si="311">W259</f>
        <v>0.89165002518831415</v>
      </c>
      <c r="U260" s="33">
        <f t="shared" si="302"/>
        <v>2.3500820763269609E-2</v>
      </c>
      <c r="V260" s="39">
        <f t="shared" si="297"/>
        <v>1.561464478979972E-3</v>
      </c>
      <c r="W260" s="32">
        <f t="shared" si="303"/>
        <v>0.86658773994606453</v>
      </c>
      <c r="X260" s="32"/>
      <c r="Y260" s="5">
        <f t="shared" si="308"/>
        <v>0</v>
      </c>
      <c r="Z260" s="5">
        <f t="shared" si="298"/>
        <v>5.3697750301913327</v>
      </c>
      <c r="AA260" s="5">
        <f t="shared" si="304"/>
        <v>0</v>
      </c>
      <c r="AB260" s="5">
        <f t="shared" si="289"/>
        <v>5.2188426803997849</v>
      </c>
      <c r="AC260" s="32"/>
      <c r="AD260" s="5">
        <f t="shared" si="309"/>
        <v>21205.737517136349</v>
      </c>
      <c r="AE260" s="5">
        <f t="shared" si="291"/>
        <v>-212.05737517136353</v>
      </c>
      <c r="AF260" s="5">
        <f t="shared" si="291"/>
        <v>-2332.6497003133532</v>
      </c>
      <c r="AG260" s="5">
        <f>-U260*M260</f>
        <v>-14152.875787443094</v>
      </c>
      <c r="AH260" s="5">
        <f t="shared" si="292"/>
        <v>4508.1546542085398</v>
      </c>
      <c r="AI260" s="42">
        <f t="shared" si="307"/>
        <v>0</v>
      </c>
      <c r="AJ260" s="42">
        <f t="shared" si="310"/>
        <v>2060.0067968572271</v>
      </c>
      <c r="AK260" s="42">
        <f t="shared" si="305"/>
        <v>6568.1614510657673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24470.387174478343</v>
      </c>
      <c r="K261" s="11">
        <f t="shared" si="295"/>
        <v>244.70387174478344</v>
      </c>
      <c r="L261" s="24">
        <f t="shared" si="301"/>
        <v>2691.7640220233611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(Interventions)'!$B$264:$AV$384, 28)</f>
        <v>28.842527890716369</v>
      </c>
      <c r="S261" s="46">
        <f>VLOOKUP(I261, '[1]Lapse Rates'!$A$4:$F$24, 5)</f>
        <v>1.6267663999999999E-3</v>
      </c>
      <c r="T261" s="33">
        <f t="shared" si="311"/>
        <v>0.86658773994606453</v>
      </c>
      <c r="U261" s="33">
        <f t="shared" si="302"/>
        <v>2.4994581059147231E-2</v>
      </c>
      <c r="V261" s="39">
        <f t="shared" si="297"/>
        <v>1.4097358179961956E-3</v>
      </c>
      <c r="W261" s="32">
        <f t="shared" si="303"/>
        <v>0.84018342306892113</v>
      </c>
      <c r="X261" s="32"/>
      <c r="Y261" s="5">
        <f t="shared" si="308"/>
        <v>0</v>
      </c>
      <c r="Z261" s="5">
        <f t="shared" si="298"/>
        <v>5.2188426803997849</v>
      </c>
      <c r="AA261" s="5">
        <f t="shared" si="304"/>
        <v>0</v>
      </c>
      <c r="AB261" s="5">
        <f t="shared" si="289"/>
        <v>5.0598282269137327</v>
      </c>
      <c r="AC261" s="32"/>
      <c r="AD261" s="5">
        <f t="shared" si="309"/>
        <v>20559.61366007504</v>
      </c>
      <c r="AE261" s="5">
        <f t="shared" si="291"/>
        <v>-205.59613660075041</v>
      </c>
      <c r="AF261" s="5">
        <f t="shared" si="291"/>
        <v>-2261.5755101173545</v>
      </c>
      <c r="AG261" s="5">
        <f t="shared" ref="AG261:AG274" si="312">-U261*M261</f>
        <v>-15052.461556669177</v>
      </c>
      <c r="AH261" s="5">
        <f t="shared" si="292"/>
        <v>3039.9804566877592</v>
      </c>
      <c r="AI261" s="42">
        <f t="shared" si="307"/>
        <v>0</v>
      </c>
      <c r="AJ261" s="42">
        <f t="shared" si="310"/>
        <v>1997.241087519775</v>
      </c>
      <c r="AK261" s="42">
        <f t="shared" si="305"/>
        <v>5037.221544207534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24470.387174478343</v>
      </c>
      <c r="K262" s="11">
        <f t="shared" si="295"/>
        <v>244.70387174478344</v>
      </c>
      <c r="L262" s="24">
        <f t="shared" si="301"/>
        <v>2691.7640220233611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(Interventions)'!$B$264:$AV$384, 28)</f>
        <v>31.696032727185365</v>
      </c>
      <c r="S262" s="46">
        <f>VLOOKUP(I262, '[1]Lapse Rates'!$A$4:$F$24, 5)</f>
        <v>1.427546E-3</v>
      </c>
      <c r="T262" s="33">
        <f t="shared" si="311"/>
        <v>0.84018342306892113</v>
      </c>
      <c r="U262" s="33">
        <f t="shared" si="302"/>
        <v>2.6630481274431152E-2</v>
      </c>
      <c r="V262" s="39">
        <f t="shared" si="297"/>
        <v>1.1994004848683462E-3</v>
      </c>
      <c r="W262" s="32">
        <f t="shared" si="303"/>
        <v>0.81235354130962167</v>
      </c>
      <c r="X262" s="32"/>
      <c r="Y262" s="5">
        <f t="shared" si="308"/>
        <v>0</v>
      </c>
      <c r="Z262" s="5">
        <f t="shared" si="298"/>
        <v>5.0598282269137327</v>
      </c>
      <c r="AA262" s="5">
        <f t="shared" si="304"/>
        <v>0</v>
      </c>
      <c r="AB262" s="5">
        <f t="shared" si="289"/>
        <v>4.8922286082935216</v>
      </c>
      <c r="AC262" s="32"/>
      <c r="AD262" s="5">
        <f t="shared" si="309"/>
        <v>19878.605678405031</v>
      </c>
      <c r="AE262" s="5">
        <f t="shared" si="291"/>
        <v>-198.78605678405029</v>
      </c>
      <c r="AF262" s="5">
        <f t="shared" si="291"/>
        <v>-2186.664035660508</v>
      </c>
      <c r="AG262" s="5">
        <f t="shared" si="312"/>
        <v>-16037.648107419398</v>
      </c>
      <c r="AH262" s="5">
        <f t="shared" si="292"/>
        <v>1455.5074785410725</v>
      </c>
      <c r="AI262" s="42">
        <f t="shared" si="307"/>
        <v>0</v>
      </c>
      <c r="AJ262" s="42">
        <f t="shared" si="310"/>
        <v>1931.0866740300785</v>
      </c>
      <c r="AK262" s="42">
        <f t="shared" si="305"/>
        <v>3386.594152571151</v>
      </c>
    </row>
    <row r="263" spans="1:37" ht="15" x14ac:dyDescent="0.2">
      <c r="A263" s="12"/>
      <c r="B263" s="13">
        <v>1</v>
      </c>
      <c r="C263" s="10">
        <f>$H$253*0.14+$B$266</f>
        <v>3425.8756372577118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24470.387174478343</v>
      </c>
      <c r="K263" s="11">
        <f t="shared" si="295"/>
        <v>244.70387174478344</v>
      </c>
      <c r="L263" s="24">
        <f t="shared" si="301"/>
        <v>2691.7640220233611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(Interventions)'!$B$264:$AV$384, 28)</f>
        <v>34.971164823420274</v>
      </c>
      <c r="S263" s="46">
        <f>VLOOKUP(I263, '[1]Lapse Rates'!$A$4:$F$24, 5)</f>
        <v>1.4710299999999999E-3</v>
      </c>
      <c r="T263" s="33">
        <f t="shared" si="311"/>
        <v>0.81235354130962167</v>
      </c>
      <c r="U263" s="33">
        <f t="shared" si="302"/>
        <v>2.8408949588027931E-2</v>
      </c>
      <c r="V263" s="39">
        <f t="shared" si="297"/>
        <v>1.1949964298726926E-3</v>
      </c>
      <c r="W263" s="32">
        <f t="shared" si="303"/>
        <v>0.78274959529172106</v>
      </c>
      <c r="X263" s="32"/>
      <c r="Y263" s="5">
        <f t="shared" si="308"/>
        <v>0</v>
      </c>
      <c r="Z263" s="5">
        <f t="shared" si="298"/>
        <v>4.8922286082935216</v>
      </c>
      <c r="AA263" s="5">
        <f t="shared" si="304"/>
        <v>0</v>
      </c>
      <c r="AB263" s="5">
        <f t="shared" si="289"/>
        <v>4.7139450602293786</v>
      </c>
      <c r="AC263" s="32"/>
      <c r="AD263" s="5">
        <f t="shared" si="309"/>
        <v>19154.185657454644</v>
      </c>
      <c r="AE263" s="5">
        <f t="shared" si="291"/>
        <v>-191.54185657454644</v>
      </c>
      <c r="AF263" s="5">
        <f t="shared" si="291"/>
        <v>-2106.9771988596012</v>
      </c>
      <c r="AG263" s="5">
        <f t="shared" si="312"/>
        <v>-17108.693301448471</v>
      </c>
      <c r="AH263" s="5">
        <f t="shared" si="292"/>
        <v>-253.02669942797365</v>
      </c>
      <c r="AI263" s="42">
        <f t="shared" si="307"/>
        <v>0</v>
      </c>
      <c r="AJ263" s="42">
        <f t="shared" si="310"/>
        <v>1860.7152844928112</v>
      </c>
      <c r="AK263" s="42">
        <f t="shared" si="305"/>
        <v>1607.6885850648375</v>
      </c>
    </row>
    <row r="264" spans="1:37" ht="15" x14ac:dyDescent="0.2">
      <c r="A264" s="12"/>
      <c r="B264" s="70" t="s">
        <v>49</v>
      </c>
      <c r="C264" s="10">
        <f>$H$253*0.11+$B$266</f>
        <v>2691.7640220233611</v>
      </c>
      <c r="D264" s="1"/>
      <c r="E264" s="1"/>
      <c r="F264" s="1"/>
      <c r="I264" s="2">
        <f t="shared" si="294"/>
        <v>10</v>
      </c>
      <c r="J264" s="11">
        <f t="shared" si="284"/>
        <v>24470.387174478343</v>
      </c>
      <c r="K264" s="11">
        <f t="shared" si="295"/>
        <v>244.70387174478344</v>
      </c>
      <c r="L264" s="24">
        <f t="shared" si="301"/>
        <v>2691.7640220233611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(Interventions)'!$B$264:$AV$384, 28)</f>
        <v>38.858969896118225</v>
      </c>
      <c r="S264" s="46">
        <f>VLOOKUP(I264, '[1]Lapse Rates'!$A$4:$F$24, 5)</f>
        <v>1.273365E-3</v>
      </c>
      <c r="T264" s="33">
        <f t="shared" si="311"/>
        <v>0.78274959529172106</v>
      </c>
      <c r="U264" s="33">
        <f t="shared" si="302"/>
        <v>3.0416842959639711E-2</v>
      </c>
      <c r="V264" s="39">
        <f t="shared" si="297"/>
        <v>9.9672593840864241E-4</v>
      </c>
      <c r="W264" s="32">
        <f t="shared" si="303"/>
        <v>0.7513360263936727</v>
      </c>
      <c r="X264" s="32"/>
      <c r="Y264" s="5">
        <f t="shared" si="308"/>
        <v>0</v>
      </c>
      <c r="Z264" s="5">
        <f t="shared" si="298"/>
        <v>4.7139450602293786</v>
      </c>
      <c r="AA264" s="5">
        <f t="shared" si="304"/>
        <v>0</v>
      </c>
      <c r="AB264" s="5">
        <f t="shared" si="289"/>
        <v>4.5247634383903508</v>
      </c>
      <c r="AC264" s="32"/>
      <c r="AD264" s="5">
        <f t="shared" si="309"/>
        <v>18385.48346398725</v>
      </c>
      <c r="AE264" s="5">
        <f t="shared" si="291"/>
        <v>-183.85483463987251</v>
      </c>
      <c r="AF264" s="5">
        <f t="shared" si="291"/>
        <v>-2022.4192842964826</v>
      </c>
      <c r="AG264" s="5">
        <f t="shared" si="312"/>
        <v>-18317.904918740864</v>
      </c>
      <c r="AH264" s="5">
        <f>SUM(AD264:AG264)</f>
        <v>-2138.6955736899672</v>
      </c>
      <c r="AI264" s="42">
        <f t="shared" si="307"/>
        <v>0</v>
      </c>
      <c r="AJ264" s="42">
        <f t="shared" si="310"/>
        <v>1786.0422065493865</v>
      </c>
      <c r="AK264" s="42">
        <f t="shared" si="305"/>
        <v>-352.65336714058071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24470.387174478343</v>
      </c>
      <c r="K265" s="11">
        <f t="shared" si="295"/>
        <v>244.70387174478344</v>
      </c>
      <c r="L265" s="24">
        <f t="shared" si="301"/>
        <v>2691.7640220233611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(Interventions)'!$B$264:$AV$384, 28)</f>
        <v>43.314879035851824</v>
      </c>
      <c r="S265" s="46">
        <f>VLOOKUP(I265, '[1]Lapse Rates'!$A$4:$F$24, 5)</f>
        <v>1.2241776999999999E-3</v>
      </c>
      <c r="T265" s="33">
        <f t="shared" si="311"/>
        <v>0.7513360263936727</v>
      </c>
      <c r="U265" s="33">
        <f t="shared" si="302"/>
        <v>3.2544029098519507E-2</v>
      </c>
      <c r="V265" s="39">
        <f t="shared" si="297"/>
        <v>9.197688087177455E-4</v>
      </c>
      <c r="W265" s="32">
        <f t="shared" si="303"/>
        <v>0.71787222848643539</v>
      </c>
      <c r="X265" s="31"/>
      <c r="Y265" s="5">
        <f t="shared" si="308"/>
        <v>0</v>
      </c>
      <c r="Z265" s="5">
        <f t="shared" si="298"/>
        <v>4.5247634383903508</v>
      </c>
      <c r="AA265" s="5">
        <f t="shared" si="304"/>
        <v>0</v>
      </c>
      <c r="AB265" s="5">
        <f t="shared" si="289"/>
        <v>4.3232347428915752</v>
      </c>
      <c r="AC265" s="32"/>
      <c r="AD265" s="5">
        <f t="shared" si="309"/>
        <v>17566.611372868654</v>
      </c>
      <c r="AE265" s="5">
        <f t="shared" si="291"/>
        <v>-175.66611372868655</v>
      </c>
      <c r="AF265" s="5">
        <f t="shared" si="291"/>
        <v>-1932.3426370495206</v>
      </c>
      <c r="AG265" s="5">
        <f t="shared" si="312"/>
        <v>-19598.958099972304</v>
      </c>
      <c r="AH265" s="5">
        <f t="shared" ref="AH265:AH274" si="313">SUM(AD265:AG265)</f>
        <v>-4140.3554778818561</v>
      </c>
      <c r="AI265" s="42">
        <f t="shared" si="307"/>
        <v>0</v>
      </c>
      <c r="AJ265" s="42">
        <f t="shared" si="310"/>
        <v>1706.4956092149368</v>
      </c>
      <c r="AK265" s="42">
        <f t="shared" ref="AK265:AK274" si="314">SUM(AH265:AJ265)</f>
        <v>-2433.8598686669193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24470.387174478343</v>
      </c>
      <c r="K266" s="11">
        <f t="shared" si="295"/>
        <v>244.70387174478344</v>
      </c>
      <c r="L266" s="24">
        <f t="shared" si="301"/>
        <v>2691.7640220233611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(Interventions)'!$B$264:$AV$384, 28)</f>
        <v>48.398380946409823</v>
      </c>
      <c r="S266" s="46">
        <f>VLOOKUP(I266, '[1]Lapse Rates'!$A$4:$F$24, 5)</f>
        <v>1.0124068E-3</v>
      </c>
      <c r="T266" s="33">
        <f t="shared" si="311"/>
        <v>0.71787222848643539</v>
      </c>
      <c r="U266" s="33">
        <f t="shared" si="302"/>
        <v>3.4743853585134654E-2</v>
      </c>
      <c r="V266" s="39">
        <f t="shared" si="297"/>
        <v>7.2677872565082098E-4</v>
      </c>
      <c r="W266" s="32">
        <f t="shared" si="303"/>
        <v>0.68240159617564988</v>
      </c>
      <c r="X266" s="31"/>
      <c r="Y266" s="5">
        <f t="shared" si="308"/>
        <v>0</v>
      </c>
      <c r="Z266" s="5">
        <f t="shared" si="298"/>
        <v>4.3232347428915752</v>
      </c>
      <c r="AA266" s="5">
        <f t="shared" si="304"/>
        <v>0</v>
      </c>
      <c r="AB266" s="5">
        <f t="shared" si="289"/>
        <v>4.1096203086326542</v>
      </c>
      <c r="AC266" s="32"/>
      <c r="AD266" s="5">
        <f t="shared" si="309"/>
        <v>16698.631266900171</v>
      </c>
      <c r="AE266" s="5">
        <f t="shared" si="291"/>
        <v>-166.98631266900173</v>
      </c>
      <c r="AF266" s="5">
        <f t="shared" si="291"/>
        <v>-1836.8640651569287</v>
      </c>
      <c r="AG266" s="5">
        <f t="shared" si="312"/>
        <v>-20923.756200722059</v>
      </c>
      <c r="AH266" s="5">
        <f t="shared" si="313"/>
        <v>-6228.9753116478205</v>
      </c>
      <c r="AI266" s="42">
        <f t="shared" si="307"/>
        <v>0</v>
      </c>
      <c r="AJ266" s="42">
        <f t="shared" si="310"/>
        <v>1622.1784793383554</v>
      </c>
      <c r="AK266" s="42">
        <f t="shared" si="314"/>
        <v>-4606.7968323094647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24470.387174478343</v>
      </c>
      <c r="K267" s="11">
        <f t="shared" si="295"/>
        <v>244.70387174478344</v>
      </c>
      <c r="L267" s="24">
        <f t="shared" si="301"/>
        <v>2691.7640220233611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(Interventions)'!$B$264:$AV$384, 28)</f>
        <v>54.232053495767673</v>
      </c>
      <c r="S267" s="46">
        <f>VLOOKUP(I267, '[1]Lapse Rates'!$A$4:$F$24, 5)</f>
        <v>8.7385670000000003E-4</v>
      </c>
      <c r="T267" s="33">
        <f t="shared" si="311"/>
        <v>0.68240159617564988</v>
      </c>
      <c r="U267" s="33">
        <f t="shared" si="302"/>
        <v>3.700803986939509E-2</v>
      </c>
      <c r="V267" s="39">
        <f t="shared" si="297"/>
        <v>5.9632120690878603E-4</v>
      </c>
      <c r="W267" s="32">
        <f t="shared" si="303"/>
        <v>0.64479723509934606</v>
      </c>
      <c r="X267" s="31"/>
      <c r="Y267" s="5">
        <f t="shared" si="308"/>
        <v>0</v>
      </c>
      <c r="Z267" s="5">
        <f t="shared" si="298"/>
        <v>4.1096203086326542</v>
      </c>
      <c r="AA267" s="5">
        <f t="shared" si="304"/>
        <v>0</v>
      </c>
      <c r="AB267" s="5">
        <f t="shared" si="289"/>
        <v>3.8831559409664407</v>
      </c>
      <c r="AC267" s="32"/>
      <c r="AD267" s="5">
        <f t="shared" si="309"/>
        <v>15778.437991914134</v>
      </c>
      <c r="AE267" s="5">
        <f t="shared" si="291"/>
        <v>-157.78437991914134</v>
      </c>
      <c r="AF267" s="5">
        <f t="shared" si="291"/>
        <v>-1735.6419989405586</v>
      </c>
      <c r="AG267" s="5">
        <f t="shared" si="312"/>
        <v>-22287.314842505937</v>
      </c>
      <c r="AH267" s="5">
        <f t="shared" si="313"/>
        <v>-8402.3032294515033</v>
      </c>
      <c r="AI267" s="42">
        <f t="shared" si="307"/>
        <v>0</v>
      </c>
      <c r="AJ267" s="42">
        <f t="shared" si="310"/>
        <v>1532.7892730889857</v>
      </c>
      <c r="AK267" s="42">
        <f t="shared" si="314"/>
        <v>-6869.513956362518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24470.387174478343</v>
      </c>
      <c r="K268" s="11">
        <f t="shared" si="295"/>
        <v>244.70387174478344</v>
      </c>
      <c r="L268" s="24">
        <f t="shared" si="301"/>
        <v>2691.7640220233611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(Interventions)'!$B$264:$AV$384, 28)</f>
        <v>60.697076371108693</v>
      </c>
      <c r="S268" s="46">
        <f>VLOOKUP(I268, '[1]Lapse Rates'!$A$4:$F$24, 5)</f>
        <v>8.3940749999999998E-4</v>
      </c>
      <c r="T268" s="33">
        <f t="shared" si="311"/>
        <v>0.64479723509934606</v>
      </c>
      <c r="U268" s="33">
        <f t="shared" si="302"/>
        <v>3.913730702270473E-2</v>
      </c>
      <c r="V268" s="39">
        <f t="shared" si="297"/>
        <v>5.4124763512165429E-4</v>
      </c>
      <c r="W268" s="32">
        <f t="shared" si="303"/>
        <v>0.60511868044151962</v>
      </c>
      <c r="X268" s="31"/>
      <c r="Y268" s="5">
        <f t="shared" si="308"/>
        <v>0</v>
      </c>
      <c r="Z268" s="5">
        <f t="shared" si="298"/>
        <v>3.8831559409664407</v>
      </c>
      <c r="AA268" s="5">
        <f t="shared" si="304"/>
        <v>0</v>
      </c>
      <c r="AB268" s="5">
        <f t="shared" si="289"/>
        <v>3.6442001780361593</v>
      </c>
      <c r="AC268" s="32"/>
      <c r="AD268" s="5">
        <f t="shared" si="309"/>
        <v>14807.488396913421</v>
      </c>
      <c r="AE268" s="5">
        <f t="shared" si="291"/>
        <v>-148.07488396913422</v>
      </c>
      <c r="AF268" s="5">
        <f t="shared" si="291"/>
        <v>-1628.8366930667339</v>
      </c>
      <c r="AG268" s="5">
        <f t="shared" si="312"/>
        <v>-23569.621270976448</v>
      </c>
      <c r="AH268" s="5">
        <f t="shared" si="313"/>
        <v>-10539.044451098896</v>
      </c>
      <c r="AI268" s="42">
        <f t="shared" si="307"/>
        <v>0</v>
      </c>
      <c r="AJ268" s="42">
        <f t="shared" si="310"/>
        <v>1438.4694032176433</v>
      </c>
      <c r="AK268" s="42">
        <f t="shared" si="314"/>
        <v>-9100.5750478812533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24470.387174478343</v>
      </c>
      <c r="K269" s="11">
        <f t="shared" si="295"/>
        <v>244.70387174478344</v>
      </c>
      <c r="L269" s="24">
        <f t="shared" si="301"/>
        <v>2691.7640220233611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(Interventions)'!$B$264:$AV$384, 28)</f>
        <v>67.825108684632795</v>
      </c>
      <c r="S269" s="46">
        <f>VLOOKUP(I269, '[1]Lapse Rates'!$A$4:$F$24, 5)</f>
        <v>7.2940090000000004E-4</v>
      </c>
      <c r="T269" s="33">
        <f t="shared" si="311"/>
        <v>0.60511868044151962</v>
      </c>
      <c r="U269" s="33">
        <f t="shared" si="302"/>
        <v>4.1042240268047647E-2</v>
      </c>
      <c r="V269" s="39">
        <f t="shared" si="297"/>
        <v>4.4137411012085684E-4</v>
      </c>
      <c r="W269" s="32">
        <f t="shared" si="303"/>
        <v>0.56363506606335112</v>
      </c>
      <c r="X269" s="31"/>
      <c r="Y269" s="5">
        <f t="shared" si="308"/>
        <v>0</v>
      </c>
      <c r="Z269" s="5">
        <f t="shared" si="298"/>
        <v>3.6442001780361593</v>
      </c>
      <c r="AA269" s="5">
        <f t="shared" si="304"/>
        <v>0</v>
      </c>
      <c r="AB269" s="5">
        <f t="shared" si="289"/>
        <v>3.3943738220026587</v>
      </c>
      <c r="AC269" s="32"/>
      <c r="AD269" s="5">
        <f t="shared" si="309"/>
        <v>13792.36829168288</v>
      </c>
      <c r="AE269" s="5">
        <f t="shared" si="291"/>
        <v>-137.92368291682882</v>
      </c>
      <c r="AF269" s="5">
        <f t="shared" si="291"/>
        <v>-1517.1725923800889</v>
      </c>
      <c r="AG269" s="5">
        <f t="shared" si="312"/>
        <v>-24716.827314386068</v>
      </c>
      <c r="AH269" s="5">
        <f t="shared" si="313"/>
        <v>-12579.555298000107</v>
      </c>
      <c r="AI269" s="42">
        <f t="shared" si="307"/>
        <v>0</v>
      </c>
      <c r="AJ269" s="42">
        <f t="shared" si="310"/>
        <v>1339.8585121574149</v>
      </c>
      <c r="AK269" s="42">
        <f t="shared" si="314"/>
        <v>-11239.696785842692</v>
      </c>
    </row>
    <row r="270" spans="1:37" ht="15" x14ac:dyDescent="0.2">
      <c r="I270" s="2">
        <f t="shared" si="294"/>
        <v>16</v>
      </c>
      <c r="J270" s="11">
        <f t="shared" si="284"/>
        <v>24470.387174478343</v>
      </c>
      <c r="K270" s="11">
        <f t="shared" si="295"/>
        <v>244.70387174478344</v>
      </c>
      <c r="L270" s="24">
        <f t="shared" si="301"/>
        <v>2691.7640220233611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(Interventions)'!$B$264:$AV$384, 28)</f>
        <v>75.523297281014678</v>
      </c>
      <c r="S270" s="46">
        <f>VLOOKUP(I270, '[1]Lapse Rates'!$A$4:$F$24, 5)</f>
        <v>6.1234970000000001E-4</v>
      </c>
      <c r="T270" s="33">
        <f t="shared" si="311"/>
        <v>0.56363506606335112</v>
      </c>
      <c r="U270" s="33">
        <f t="shared" si="302"/>
        <v>4.2567578652306814E-2</v>
      </c>
      <c r="V270" s="39">
        <f t="shared" si="297"/>
        <v>3.4514176361337325E-4</v>
      </c>
      <c r="W270" s="32">
        <f t="shared" si="303"/>
        <v>0.52072234564743092</v>
      </c>
      <c r="X270" s="31"/>
      <c r="Y270" s="5">
        <f t="shared" si="308"/>
        <v>0</v>
      </c>
      <c r="Z270" s="5">
        <f t="shared" si="298"/>
        <v>3.3943738220026587</v>
      </c>
      <c r="AA270" s="5">
        <f t="shared" si="304"/>
        <v>0</v>
      </c>
      <c r="AB270" s="5">
        <f t="shared" si="289"/>
        <v>3.1359409749690665</v>
      </c>
      <c r="AC270" s="32"/>
      <c r="AD270" s="5">
        <f t="shared" si="309"/>
        <v>12742.277408395172</v>
      </c>
      <c r="AE270" s="5">
        <f t="shared" si="291"/>
        <v>-127.42277408395172</v>
      </c>
      <c r="AF270" s="5">
        <f t="shared" si="291"/>
        <v>-1401.6616754773675</v>
      </c>
      <c r="AG270" s="5">
        <f t="shared" si="312"/>
        <v>-25635.430324200082</v>
      </c>
      <c r="AH270" s="5">
        <f t="shared" si="313"/>
        <v>-14422.237365366231</v>
      </c>
      <c r="AI270" s="42">
        <f t="shared" si="307"/>
        <v>0</v>
      </c>
      <c r="AJ270" s="42">
        <f t="shared" si="310"/>
        <v>1237.8502276978691</v>
      </c>
      <c r="AK270" s="42">
        <f t="shared" si="314"/>
        <v>-13184.387137668362</v>
      </c>
    </row>
    <row r="271" spans="1:37" ht="15" x14ac:dyDescent="0.2">
      <c r="I271" s="2">
        <f t="shared" si="294"/>
        <v>17</v>
      </c>
      <c r="J271" s="11">
        <f t="shared" si="284"/>
        <v>24470.387174478343</v>
      </c>
      <c r="K271" s="11">
        <f t="shared" si="295"/>
        <v>244.70387174478344</v>
      </c>
      <c r="L271" s="24">
        <f t="shared" si="301"/>
        <v>2691.7640220233611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(Interventions)'!$B$264:$AV$384, 28)</f>
        <v>83.901134324562236</v>
      </c>
      <c r="S271" s="46">
        <f>VLOOKUP(I271, '[1]Lapse Rates'!$A$4:$F$24, 5)</f>
        <v>4.6742110000000002E-4</v>
      </c>
      <c r="T271" s="33">
        <f t="shared" si="311"/>
        <v>0.52072234564743092</v>
      </c>
      <c r="U271" s="33">
        <f t="shared" si="302"/>
        <v>4.3689195467966228E-2</v>
      </c>
      <c r="V271" s="39">
        <f t="shared" si="297"/>
        <v>2.4339661159710239E-4</v>
      </c>
      <c r="W271" s="32">
        <f t="shared" si="303"/>
        <v>0.47678975356786757</v>
      </c>
      <c r="X271" s="31"/>
      <c r="Y271" s="5">
        <f t="shared" si="308"/>
        <v>0</v>
      </c>
      <c r="Z271" s="5">
        <f t="shared" si="298"/>
        <v>3.1359409749690665</v>
      </c>
      <c r="AA271" s="5">
        <f t="shared" si="304"/>
        <v>0</v>
      </c>
      <c r="AB271" s="5">
        <f t="shared" si="289"/>
        <v>2.871366165014233</v>
      </c>
      <c r="AC271" s="32"/>
      <c r="AD271" s="5">
        <f t="shared" si="309"/>
        <v>11667.229870629837</v>
      </c>
      <c r="AE271" s="5">
        <f t="shared" si="291"/>
        <v>-116.67229870629836</v>
      </c>
      <c r="AF271" s="5">
        <f t="shared" si="291"/>
        <v>-1283.4055047233703</v>
      </c>
      <c r="AG271" s="5">
        <f t="shared" si="312"/>
        <v>-26310.900497477833</v>
      </c>
      <c r="AH271" s="5">
        <f t="shared" si="313"/>
        <v>-16043.748430277665</v>
      </c>
      <c r="AI271" s="42">
        <f t="shared" si="307"/>
        <v>0</v>
      </c>
      <c r="AJ271" s="42">
        <f t="shared" si="310"/>
        <v>1133.4173336153438</v>
      </c>
      <c r="AK271" s="42">
        <f t="shared" si="314"/>
        <v>-14910.331096662321</v>
      </c>
    </row>
    <row r="272" spans="1:37" ht="15" x14ac:dyDescent="0.2">
      <c r="I272" s="2">
        <f t="shared" si="294"/>
        <v>18</v>
      </c>
      <c r="J272" s="11">
        <f t="shared" si="284"/>
        <v>24470.387174478343</v>
      </c>
      <c r="K272" s="11">
        <f t="shared" si="295"/>
        <v>244.70387174478344</v>
      </c>
      <c r="L272" s="24">
        <f t="shared" si="301"/>
        <v>2691.7640220233611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(Interventions)'!$B$264:$AV$384, 28)</f>
        <v>93.248835833879326</v>
      </c>
      <c r="S272" s="46">
        <f>VLOOKUP(I272, '[1]Lapse Rates'!$A$4:$F$24, 5)</f>
        <v>4.0205260000000001E-4</v>
      </c>
      <c r="T272" s="33">
        <f t="shared" si="311"/>
        <v>0.47678975356786757</v>
      </c>
      <c r="U272" s="33">
        <f t="shared" si="302"/>
        <v>4.4460089457725865E-2</v>
      </c>
      <c r="V272" s="39">
        <f t="shared" si="297"/>
        <v>1.9169456007532044E-4</v>
      </c>
      <c r="W272" s="32">
        <f t="shared" si="303"/>
        <v>0.43213796955006639</v>
      </c>
      <c r="X272" s="31"/>
      <c r="Y272" s="5">
        <f t="shared" si="308"/>
        <v>0</v>
      </c>
      <c r="Z272" s="5">
        <f t="shared" si="308"/>
        <v>2.871366165014233</v>
      </c>
      <c r="AA272" s="5">
        <f t="shared" si="304"/>
        <v>0</v>
      </c>
      <c r="AB272" s="5">
        <f t="shared" si="289"/>
        <v>2.6024601726416692</v>
      </c>
      <c r="AC272" s="32"/>
      <c r="AD272" s="5">
        <f t="shared" si="309"/>
        <v>10574.583427683057</v>
      </c>
      <c r="AE272" s="5">
        <f t="shared" si="291"/>
        <v>-105.74583427683058</v>
      </c>
      <c r="AF272" s="5">
        <f t="shared" si="291"/>
        <v>-1163.2134389850955</v>
      </c>
      <c r="AG272" s="5">
        <f t="shared" si="312"/>
        <v>-26775.155214036789</v>
      </c>
      <c r="AH272" s="5">
        <f t="shared" si="313"/>
        <v>-17469.53105961566</v>
      </c>
      <c r="AI272" s="42">
        <f t="shared" si="307"/>
        <v>0</v>
      </c>
      <c r="AJ272" s="42">
        <f t="shared" si="310"/>
        <v>1027.2746489339388</v>
      </c>
      <c r="AK272" s="42">
        <f t="shared" si="314"/>
        <v>-16442.256410681723</v>
      </c>
    </row>
    <row r="273" spans="1:39" ht="15" x14ac:dyDescent="0.2">
      <c r="I273" s="2">
        <f t="shared" si="294"/>
        <v>19</v>
      </c>
      <c r="J273" s="11">
        <f t="shared" si="284"/>
        <v>24470.387174478343</v>
      </c>
      <c r="K273" s="11">
        <f t="shared" si="295"/>
        <v>244.70387174478344</v>
      </c>
      <c r="L273" s="24">
        <f t="shared" si="301"/>
        <v>2691.7640220233611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(Interventions)'!$B$264:$AV$384, 28)</f>
        <v>103.66375276960946</v>
      </c>
      <c r="S273" s="46">
        <f>VLOOKUP(I273, '[1]Lapse Rates'!$A$4:$F$24, 5)</f>
        <v>3.3283375800000001E-2</v>
      </c>
      <c r="T273" s="33">
        <f t="shared" si="311"/>
        <v>0.43213796955006639</v>
      </c>
      <c r="U273" s="33">
        <f t="shared" si="302"/>
        <v>4.4797043637799107E-2</v>
      </c>
      <c r="V273" s="39">
        <f t="shared" si="297"/>
        <v>1.4383010437983818E-2</v>
      </c>
      <c r="W273" s="32">
        <f t="shared" si="303"/>
        <v>0.37295791547428347</v>
      </c>
      <c r="X273" s="31"/>
      <c r="Y273" s="5">
        <f t="shared" si="308"/>
        <v>0</v>
      </c>
      <c r="Z273" s="5">
        <f t="shared" si="308"/>
        <v>2.6024601726416692</v>
      </c>
      <c r="AA273" s="5">
        <f t="shared" si="304"/>
        <v>0</v>
      </c>
      <c r="AB273" s="5">
        <f t="shared" si="289"/>
        <v>2.2460607247816227</v>
      </c>
      <c r="AC273" s="32"/>
      <c r="AD273" s="5">
        <f t="shared" si="309"/>
        <v>9126.4245914420844</v>
      </c>
      <c r="AE273" s="5">
        <f t="shared" si="291"/>
        <v>-91.26424591442084</v>
      </c>
      <c r="AF273" s="5">
        <f t="shared" si="291"/>
        <v>-1003.9146986025061</v>
      </c>
      <c r="AG273" s="5">
        <f t="shared" si="312"/>
        <v>-26978.078792948119</v>
      </c>
      <c r="AH273" s="5">
        <f t="shared" si="313"/>
        <v>-18946.83314602296</v>
      </c>
      <c r="AI273" s="42">
        <f t="shared" si="307"/>
        <v>0</v>
      </c>
      <c r="AJ273" s="42">
        <f t="shared" si="310"/>
        <v>886.60453123920001</v>
      </c>
      <c r="AK273" s="42">
        <f t="shared" si="314"/>
        <v>-18060.228614783759</v>
      </c>
    </row>
    <row r="274" spans="1:39" ht="15" x14ac:dyDescent="0.2">
      <c r="I274" s="2">
        <f t="shared" si="294"/>
        <v>20</v>
      </c>
      <c r="J274" s="11">
        <f t="shared" si="284"/>
        <v>24470.387174478343</v>
      </c>
      <c r="K274" s="11">
        <f t="shared" si="295"/>
        <v>244.70387174478344</v>
      </c>
      <c r="L274" s="24">
        <f t="shared" si="301"/>
        <v>2691.7640220233611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(Interventions)'!$B$264:$AV$384, 28)</f>
        <v>115.31240622390781</v>
      </c>
      <c r="S274" s="46">
        <f>VLOOKUP(I274, '[1]Lapse Rates'!$A$4:$F$24, 5)</f>
        <v>0</v>
      </c>
      <c r="T274" s="33">
        <f t="shared" si="311"/>
        <v>0.37295791547428347</v>
      </c>
      <c r="U274" s="33">
        <f t="shared" si="302"/>
        <v>4.3006674653592446E-2</v>
      </c>
      <c r="V274" s="39">
        <f t="shared" si="297"/>
        <v>0</v>
      </c>
      <c r="W274" s="32">
        <f t="shared" si="303"/>
        <v>0.32995124082069105</v>
      </c>
      <c r="X274" s="31"/>
      <c r="Y274" s="5">
        <f t="shared" si="308"/>
        <v>0</v>
      </c>
      <c r="Z274" s="5">
        <f t="shared" si="308"/>
        <v>2.2460607247816227</v>
      </c>
      <c r="AA274" s="5">
        <f t="shared" si="304"/>
        <v>0</v>
      </c>
      <c r="AB274" s="5">
        <f t="shared" si="289"/>
        <v>1.9870620580820395</v>
      </c>
      <c r="AC274" s="32"/>
      <c r="AD274" s="5">
        <f>$W274*J274</f>
        <v>8074.0346115818529</v>
      </c>
      <c r="AE274" s="5">
        <f t="shared" si="291"/>
        <v>-80.740346115818539</v>
      </c>
      <c r="AF274" s="5">
        <f t="shared" si="291"/>
        <v>-888.15087906310191</v>
      </c>
      <c r="AG274" s="5">
        <f t="shared" si="312"/>
        <v>-25899.866669958326</v>
      </c>
      <c r="AH274" s="5">
        <f t="shared" si="313"/>
        <v>-18794.723283555395</v>
      </c>
      <c r="AI274" s="42">
        <f t="shared" si="307"/>
        <v>0</v>
      </c>
      <c r="AJ274" s="42">
        <f t="shared" si="310"/>
        <v>784.36250599931907</v>
      </c>
      <c r="AK274" s="42">
        <f t="shared" si="314"/>
        <v>-18010.360777556078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369137.53385417943</v>
      </c>
      <c r="AE277" s="21">
        <f t="shared" ref="AE277:AK277" si="315">SUM(AE254:AE274)</f>
        <v>-12994.919395088496</v>
      </c>
      <c r="AF277" s="21">
        <f t="shared" si="315"/>
        <v>-38700.566285791443</v>
      </c>
      <c r="AG277" s="21">
        <f t="shared" si="315"/>
        <v>-382631.36336646008</v>
      </c>
      <c r="AH277" s="21">
        <f t="shared" si="315"/>
        <v>-65189.315193160488</v>
      </c>
      <c r="AI277" s="21">
        <f t="shared" si="315"/>
        <v>0</v>
      </c>
      <c r="AJ277" s="21">
        <f t="shared" si="315"/>
        <v>33505.980617248322</v>
      </c>
      <c r="AK277" s="21">
        <f t="shared" si="315"/>
        <v>-31683.334575912151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193584.33972965018</v>
      </c>
      <c r="AE279" s="21">
        <f t="shared" ref="AE279:AK279" si="316">AE254+NPV($D$6,AE255:AE274)</f>
        <v>-11260.819810605914</v>
      </c>
      <c r="AF279" s="21">
        <f t="shared" si="316"/>
        <v>-19625.318972237736</v>
      </c>
      <c r="AG279" s="21">
        <f t="shared" si="316"/>
        <v>-140116.13753047885</v>
      </c>
      <c r="AH279" s="21">
        <f t="shared" si="316"/>
        <v>22582.063416327663</v>
      </c>
      <c r="AI279" s="21">
        <f t="shared" si="316"/>
        <v>0</v>
      </c>
      <c r="AJ279" s="21">
        <f t="shared" si="316"/>
        <v>16449.839162111581</v>
      </c>
      <c r="AK279" s="21">
        <f t="shared" si="316"/>
        <v>39031.902578439222</v>
      </c>
    </row>
    <row r="281" spans="1:39" x14ac:dyDescent="0.15">
      <c r="AC281" s="22" t="str">
        <f>"Present Value at "&amp;TEXT($D$7,"0.00%")&amp;":"</f>
        <v>Present Value at 5.64%:</v>
      </c>
      <c r="AD281" s="21">
        <f>AD254+NPV($D$7,AD255:AD274)</f>
        <v>245266.59218733929</v>
      </c>
      <c r="AE281" s="21">
        <f t="shared" ref="AE281:AK281" si="317">AE254+NPV($D$7,AE255:AE274)</f>
        <v>-11769.023809212693</v>
      </c>
      <c r="AF281" s="21">
        <f t="shared" si="317"/>
        <v>-25215.607468877773</v>
      </c>
      <c r="AG281" s="21">
        <f t="shared" si="317"/>
        <v>-205226.62879218196</v>
      </c>
      <c r="AH281" s="21">
        <f t="shared" si="317"/>
        <v>3055.3321170668278</v>
      </c>
      <c r="AI281" s="21">
        <f t="shared" si="317"/>
        <v>0</v>
      </c>
      <c r="AJ281" s="21">
        <f t="shared" si="317"/>
        <v>21471.328091185856</v>
      </c>
      <c r="AK281" s="21">
        <f t="shared" si="317"/>
        <v>24526.660208252677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24072.866137035584</v>
      </c>
    </row>
    <row r="285" spans="1:39" ht="15" x14ac:dyDescent="0.2">
      <c r="G285" s="58" t="s">
        <v>118</v>
      </c>
      <c r="H285" s="57"/>
      <c r="I285" s="57"/>
      <c r="J285" s="11">
        <f>H$284</f>
        <v>24072.866137035584</v>
      </c>
      <c r="K285" s="11">
        <f>J285*$C$10</f>
        <v>9629.1464548142339</v>
      </c>
      <c r="L285" s="24">
        <f>$C$294</f>
        <v>3370.2340294810633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24072.866137035584</v>
      </c>
      <c r="AE285" s="5">
        <f>-$W285*K285</f>
        <v>-9629.1464548142339</v>
      </c>
      <c r="AF285" s="5">
        <f>-$W285*L285</f>
        <v>-3370.2340294810633</v>
      </c>
      <c r="AG285" s="5"/>
      <c r="AH285" s="5">
        <f>SUM(AD285:AG285)</f>
        <v>11073.485652740286</v>
      </c>
      <c r="AI285" s="42">
        <f>Y285-AA285</f>
        <v>0</v>
      </c>
      <c r="AJ285" s="42"/>
      <c r="AK285" s="42">
        <f>SUM(AH285:AJ285)</f>
        <v>11073.485652740286</v>
      </c>
      <c r="AL285" s="6" t="s">
        <v>39</v>
      </c>
      <c r="AM285" s="36">
        <f>AK312</f>
        <v>24224.304985663897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24072.866137035584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(Interventions)'!$B$264:$AV$384, 31)</f>
        <v>16.83326163135979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1.683326163135979E-2</v>
      </c>
      <c r="V286" s="39">
        <f>MIN(S286*T286,T286-U286)</f>
        <v>2.3220462500000002E-3</v>
      </c>
      <c r="W286" s="32">
        <f>T286-SUM(U286:V286)</f>
        <v>0.98084469211864023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5.906931180899166</v>
      </c>
      <c r="AC286" s="32"/>
      <c r="AD286" s="5">
        <f t="shared" ref="AD286:AD288" si="326">$W286*J286</f>
        <v>23611.742974593908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-10137.478318992175</v>
      </c>
      <c r="AH286" s="5">
        <f t="shared" ref="AH286:AH294" si="328">SUM(AD286:AG286)</f>
        <v>13474.264655601733</v>
      </c>
      <c r="AI286" s="42">
        <f>-M286*$W285*(N286-N285)/1000</f>
        <v>0</v>
      </c>
      <c r="AJ286" s="42">
        <f>$D$6*SUM(Y286:Z286,AD286:AE286)</f>
        <v>2316.9027724566627</v>
      </c>
      <c r="AK286" s="42">
        <f t="shared" ref="AK286" si="329">SUM(AH286:AJ286)</f>
        <v>15791.167428058396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24072.866137035584</v>
      </c>
      <c r="K287" s="11">
        <f t="shared" ref="K287:K305" si="331">J287*$C$11</f>
        <v>240.72866137035584</v>
      </c>
      <c r="L287" s="24">
        <f>$C$295</f>
        <v>2648.0480453699956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(Interventions)'!$B$264:$AV$384, 31)</f>
        <v>18.354103478506573</v>
      </c>
      <c r="S287" s="46">
        <f>VLOOKUP(I287, '[1]Lapse Rates'!$A$4:$F$24, 5)</f>
        <v>2.1348066000000001E-3</v>
      </c>
      <c r="T287" s="33">
        <f t="shared" ref="T287:T289" si="332">W286</f>
        <v>0.98084469211864023</v>
      </c>
      <c r="U287" s="33">
        <f>T287*R287/1000</f>
        <v>1.8002524975489442E-2</v>
      </c>
      <c r="V287" s="39">
        <f t="shared" ref="V287:V305" si="333">MIN(S287*T287,T287-U287)</f>
        <v>2.0939137223098415E-3</v>
      </c>
      <c r="W287" s="32">
        <f>T287-SUM(U287:V287)</f>
        <v>0.96074825342084091</v>
      </c>
      <c r="X287" s="32"/>
      <c r="Y287" s="5">
        <f t="shared" ref="Y287:Z302" si="334">AA286</f>
        <v>0</v>
      </c>
      <c r="Z287" s="5">
        <f t="shared" si="334"/>
        <v>5.906931180899166</v>
      </c>
      <c r="AA287" s="5">
        <f>O287*W287</f>
        <v>0</v>
      </c>
      <c r="AB287" s="5">
        <f t="shared" si="325"/>
        <v>5.7859045990937963</v>
      </c>
      <c r="AC287" s="32"/>
      <c r="AD287" s="5">
        <f t="shared" si="326"/>
        <v>23127.964095990643</v>
      </c>
      <c r="AE287" s="5">
        <f t="shared" si="327"/>
        <v>-231.27964095990643</v>
      </c>
      <c r="AF287" s="5">
        <f t="shared" si="327"/>
        <v>-2544.107534563695</v>
      </c>
      <c r="AG287" s="5">
        <f t="shared" ref="AG287:AG290" si="335">-U287*M287</f>
        <v>-10841.642613464031</v>
      </c>
      <c r="AH287" s="5">
        <f t="shared" si="328"/>
        <v>9510.9343070030081</v>
      </c>
      <c r="AI287" s="42">
        <f>-M287*($W286*N287-$W285*N286)/1000</f>
        <v>0</v>
      </c>
      <c r="AJ287" s="42">
        <f t="shared" ref="AJ287:AJ288" si="336">$D$6*SUM(Y287:Z287,AD287:AE287)</f>
        <v>2246.7442149873618</v>
      </c>
      <c r="AK287" s="42">
        <f>SUM(AH287:AJ287)</f>
        <v>11757.67852199037</v>
      </c>
      <c r="AL287" s="48" t="s">
        <v>59</v>
      </c>
      <c r="AM287" s="54">
        <f>AK312/AD312</f>
        <v>0.10000000385720724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24072.866137035584</v>
      </c>
      <c r="K288" s="11">
        <f t="shared" si="331"/>
        <v>240.72866137035584</v>
      </c>
      <c r="L288" s="24">
        <f t="shared" ref="L288:L305" si="337">$C$295</f>
        <v>2648.0480453699956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(Interventions)'!$B$264:$AV$384, 31)</f>
        <v>19.961922299067179</v>
      </c>
      <c r="S288" s="46">
        <f>VLOOKUP(I288, '[1]Lapse Rates'!$A$4:$F$24, 5)</f>
        <v>2.1304430000000001E-3</v>
      </c>
      <c r="T288" s="33">
        <f t="shared" si="332"/>
        <v>0.96074825342084091</v>
      </c>
      <c r="U288" s="33">
        <f t="shared" ref="U288:U305" si="338">T288*R288/1000</f>
        <v>1.9178381983751328E-2</v>
      </c>
      <c r="V288" s="39">
        <f t="shared" si="333"/>
        <v>2.0468193912626565E-3</v>
      </c>
      <c r="W288" s="32">
        <f t="shared" ref="W288:W305" si="339">T288-SUM(U288:V288)</f>
        <v>0.93952305204582698</v>
      </c>
      <c r="X288" s="32"/>
      <c r="Y288" s="5">
        <f t="shared" si="334"/>
        <v>0</v>
      </c>
      <c r="Z288" s="5">
        <f t="shared" si="334"/>
        <v>5.7859045990937963</v>
      </c>
      <c r="AA288" s="5">
        <f t="shared" ref="AA288:AA305" si="340">O288*W288</f>
        <v>0</v>
      </c>
      <c r="AB288" s="5">
        <f t="shared" si="325"/>
        <v>5.6580802811050637</v>
      </c>
      <c r="AC288" s="32"/>
      <c r="AD288" s="5">
        <f t="shared" si="326"/>
        <v>22617.012664558308</v>
      </c>
      <c r="AE288" s="5">
        <f t="shared" si="327"/>
        <v>-226.17012664558308</v>
      </c>
      <c r="AF288" s="5">
        <f>-$W288*L288</f>
        <v>-2487.902181550005</v>
      </c>
      <c r="AG288" s="5">
        <f t="shared" si="335"/>
        <v>-11549.777803692579</v>
      </c>
      <c r="AH288" s="5">
        <f t="shared" si="328"/>
        <v>8353.1625526701409</v>
      </c>
      <c r="AI288" s="42">
        <f>-M288*($W287*N288-$W286*N287)/1000</f>
        <v>0</v>
      </c>
      <c r="AJ288" s="42">
        <f t="shared" si="336"/>
        <v>2197.1092502104098</v>
      </c>
      <c r="AK288" s="42">
        <f t="shared" ref="AK288:AK295" si="341">SUM(AH288:AJ288)</f>
        <v>10550.27180288055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24072.866137035584</v>
      </c>
      <c r="K289" s="11">
        <f t="shared" si="331"/>
        <v>240.72866137035584</v>
      </c>
      <c r="L289" s="24">
        <f t="shared" si="337"/>
        <v>2648.0480453699956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(Interventions)'!$B$264:$AV$384, 31)</f>
        <v>21.654615093928637</v>
      </c>
      <c r="S289" s="46">
        <f>VLOOKUP(I289, '[1]Lapse Rates'!$A$4:$F$24, 5)</f>
        <v>1.8971547999999999E-3</v>
      </c>
      <c r="T289" s="33">
        <f t="shared" si="332"/>
        <v>0.93952305204582698</v>
      </c>
      <c r="U289" s="33">
        <f t="shared" si="338"/>
        <v>2.0345010063925466E-2</v>
      </c>
      <c r="V289" s="39">
        <f t="shared" si="333"/>
        <v>1.7824206678993904E-3</v>
      </c>
      <c r="W289" s="32">
        <f t="shared" si="339"/>
        <v>0.9173956213140021</v>
      </c>
      <c r="X289" s="32"/>
      <c r="Y289" s="5">
        <f>AA288</f>
        <v>0</v>
      </c>
      <c r="Z289" s="5">
        <f t="shared" si="334"/>
        <v>5.6580802811050637</v>
      </c>
      <c r="AA289" s="5">
        <f t="shared" si="340"/>
        <v>0</v>
      </c>
      <c r="AB289" s="5">
        <f t="shared" si="325"/>
        <v>5.5248224762831013</v>
      </c>
      <c r="AC289" s="32"/>
      <c r="AD289" s="5">
        <f>$W289*J289</f>
        <v>22084.341986594562</v>
      </c>
      <c r="AE289" s="5">
        <f t="shared" si="327"/>
        <v>-220.84341986594561</v>
      </c>
      <c r="AF289" s="5">
        <f t="shared" si="327"/>
        <v>-2429.307681851536</v>
      </c>
      <c r="AG289" s="5">
        <f t="shared" si="335"/>
        <v>-12252.355065787769</v>
      </c>
      <c r="AH289" s="5">
        <f t="shared" si="328"/>
        <v>7181.8358190893105</v>
      </c>
      <c r="AI289" s="42">
        <f t="shared" ref="AI289:AI305" si="343">-M289*($W288*N289-$W287*N288)/1000</f>
        <v>0</v>
      </c>
      <c r="AJ289" s="42">
        <f>$D$6*SUM(Y289:Z289,AD289:AE289)</f>
        <v>2145.3642670716536</v>
      </c>
      <c r="AK289" s="42">
        <f t="shared" si="341"/>
        <v>9327.2000861609631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24072.866137035584</v>
      </c>
      <c r="K290" s="11">
        <f t="shared" si="331"/>
        <v>240.72866137035584</v>
      </c>
      <c r="L290" s="24">
        <f t="shared" si="337"/>
        <v>2648.0480453699956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(Interventions)'!$B$264:$AV$384, 31)</f>
        <v>23.549506864430693</v>
      </c>
      <c r="S290" s="46">
        <f>VLOOKUP(I290, '[1]Lapse Rates'!$A$4:$F$24, 5)</f>
        <v>1.8563969E-3</v>
      </c>
      <c r="T290" s="33">
        <f>W289</f>
        <v>0.9173956213140021</v>
      </c>
      <c r="U290" s="33">
        <f t="shared" si="338"/>
        <v>2.1604214481532755E-2</v>
      </c>
      <c r="V290" s="39">
        <f t="shared" si="333"/>
        <v>1.7030503874808874E-3</v>
      </c>
      <c r="W290" s="32">
        <f t="shared" si="339"/>
        <v>0.89408835644498841</v>
      </c>
      <c r="X290" s="32"/>
      <c r="Y290" s="5">
        <f t="shared" ref="Y290:Z305" si="344">AA289</f>
        <v>0</v>
      </c>
      <c r="Z290" s="5">
        <f t="shared" si="334"/>
        <v>5.5248224762831013</v>
      </c>
      <c r="AA290" s="5">
        <f t="shared" si="340"/>
        <v>0</v>
      </c>
      <c r="AB290" s="5">
        <f t="shared" si="325"/>
        <v>5.3844593681350892</v>
      </c>
      <c r="AC290" s="32"/>
      <c r="AD290" s="5">
        <f t="shared" ref="AD290:AD304" si="345">$W290*J290</f>
        <v>21523.269319382362</v>
      </c>
      <c r="AE290" s="5">
        <f t="shared" si="327"/>
        <v>-215.23269319382362</v>
      </c>
      <c r="AF290" s="5">
        <f t="shared" si="327"/>
        <v>-2367.5889246722236</v>
      </c>
      <c r="AG290" s="5">
        <f t="shared" si="335"/>
        <v>-13010.68448299899</v>
      </c>
      <c r="AH290" s="5">
        <f t="shared" si="328"/>
        <v>5929.7632185173243</v>
      </c>
      <c r="AI290" s="42">
        <f t="shared" si="343"/>
        <v>0</v>
      </c>
      <c r="AJ290" s="42">
        <f t="shared" ref="AJ290:AJ305" si="346">$D$6*SUM(Y290:Z290,AD290:AE290)</f>
        <v>2090.8603781140191</v>
      </c>
      <c r="AK290" s="42">
        <f t="shared" si="341"/>
        <v>8020.6235966313434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24072.866137035584</v>
      </c>
      <c r="K291" s="11">
        <f t="shared" si="331"/>
        <v>240.72866137035584</v>
      </c>
      <c r="L291" s="24">
        <f t="shared" si="337"/>
        <v>2648.0480453699956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(Interventions)'!$B$264:$AV$384, 31)</f>
        <v>25.94686522474095</v>
      </c>
      <c r="S291" s="46">
        <f>VLOOKUP(I291, '[1]Lapse Rates'!$A$4:$F$24, 5)</f>
        <v>1.7512077999999999E-3</v>
      </c>
      <c r="T291" s="33">
        <f t="shared" ref="T291:T305" si="347">W290</f>
        <v>0.89408835644498841</v>
      </c>
      <c r="U291" s="33">
        <f t="shared" si="338"/>
        <v>2.3198790083688262E-2</v>
      </c>
      <c r="V291" s="39">
        <f t="shared" si="333"/>
        <v>1.5657345036956438E-3</v>
      </c>
      <c r="W291" s="32">
        <f t="shared" si="339"/>
        <v>0.86932383185760453</v>
      </c>
      <c r="X291" s="32"/>
      <c r="Y291" s="5">
        <f t="shared" si="344"/>
        <v>0</v>
      </c>
      <c r="Z291" s="5">
        <f t="shared" si="334"/>
        <v>5.3844593681350892</v>
      </c>
      <c r="AA291" s="5">
        <f t="shared" si="340"/>
        <v>0</v>
      </c>
      <c r="AB291" s="5">
        <f t="shared" si="325"/>
        <v>5.2353202193577335</v>
      </c>
      <c r="AC291" s="32"/>
      <c r="AD291" s="5">
        <f t="shared" si="345"/>
        <v>20927.116234042944</v>
      </c>
      <c r="AE291" s="5">
        <f t="shared" si="327"/>
        <v>-209.27116234042944</v>
      </c>
      <c r="AF291" s="5">
        <f t="shared" si="327"/>
        <v>-2302.0112737440845</v>
      </c>
      <c r="AG291" s="5">
        <f>-U291*M291</f>
        <v>-13970.984153309499</v>
      </c>
      <c r="AH291" s="5">
        <f t="shared" si="328"/>
        <v>4444.8496446489335</v>
      </c>
      <c r="AI291" s="42">
        <f t="shared" si="343"/>
        <v>0</v>
      </c>
      <c r="AJ291" s="42">
        <f t="shared" si="346"/>
        <v>2032.9488169980309</v>
      </c>
      <c r="AK291" s="42">
        <f t="shared" si="341"/>
        <v>6477.7984616469639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24072.866137035584</v>
      </c>
      <c r="K292" s="11">
        <f t="shared" si="331"/>
        <v>240.72866137035584</v>
      </c>
      <c r="L292" s="24">
        <f t="shared" si="337"/>
        <v>2648.0480453699956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(Interventions)'!$B$264:$AV$384, 31)</f>
        <v>28.394198441637879</v>
      </c>
      <c r="S292" s="46">
        <f>VLOOKUP(I292, '[1]Lapse Rates'!$A$4:$F$24, 5)</f>
        <v>1.6267663999999999E-3</v>
      </c>
      <c r="T292" s="33">
        <f t="shared" si="347"/>
        <v>0.86932383185760453</v>
      </c>
      <c r="U292" s="33">
        <f t="shared" si="338"/>
        <v>2.4683753391809865E-2</v>
      </c>
      <c r="V292" s="39">
        <f t="shared" si="333"/>
        <v>1.4141868003852006E-3</v>
      </c>
      <c r="W292" s="32">
        <f t="shared" si="339"/>
        <v>0.84322589166540951</v>
      </c>
      <c r="X292" s="32"/>
      <c r="Y292" s="5">
        <f t="shared" si="344"/>
        <v>0</v>
      </c>
      <c r="Z292" s="5">
        <f t="shared" si="334"/>
        <v>5.2353202193577335</v>
      </c>
      <c r="AA292" s="5">
        <f t="shared" si="340"/>
        <v>0</v>
      </c>
      <c r="AB292" s="5">
        <f t="shared" si="325"/>
        <v>5.0781508551176788</v>
      </c>
      <c r="AC292" s="32"/>
      <c r="AD292" s="5">
        <f t="shared" si="345"/>
        <v>20298.864013343871</v>
      </c>
      <c r="AE292" s="5">
        <f t="shared" si="327"/>
        <v>-202.98864013343874</v>
      </c>
      <c r="AF292" s="5">
        <f t="shared" si="327"/>
        <v>-2232.9026742299593</v>
      </c>
      <c r="AG292" s="5">
        <f t="shared" ref="AG292:AG305" si="348">-U292*M292</f>
        <v>-14865.272121396263</v>
      </c>
      <c r="AH292" s="5">
        <f t="shared" si="328"/>
        <v>2997.7005775842135</v>
      </c>
      <c r="AI292" s="42">
        <f t="shared" si="343"/>
        <v>0</v>
      </c>
      <c r="AJ292" s="42">
        <f t="shared" si="346"/>
        <v>1971.9189590254628</v>
      </c>
      <c r="AK292" s="42">
        <f t="shared" si="341"/>
        <v>4969.6195366096763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24072.866137035584</v>
      </c>
      <c r="K293" s="11">
        <f t="shared" si="331"/>
        <v>240.72866137035584</v>
      </c>
      <c r="L293" s="24">
        <f t="shared" si="337"/>
        <v>2648.0480453699956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(Interventions)'!$B$264:$AV$384, 31)</f>
        <v>31.203348280648807</v>
      </c>
      <c r="S293" s="46">
        <f>VLOOKUP(I293, '[1]Lapse Rates'!$A$4:$F$24, 5)</f>
        <v>1.427546E-3</v>
      </c>
      <c r="T293" s="33">
        <f t="shared" si="347"/>
        <v>0.84322589166540951</v>
      </c>
      <c r="U293" s="33">
        <f t="shared" si="338"/>
        <v>2.6311471176896414E-2</v>
      </c>
      <c r="V293" s="39">
        <f t="shared" si="333"/>
        <v>1.2037437487433886E-3</v>
      </c>
      <c r="W293" s="32">
        <f t="shared" si="339"/>
        <v>0.81571067673976971</v>
      </c>
      <c r="X293" s="32"/>
      <c r="Y293" s="5">
        <f t="shared" si="344"/>
        <v>0</v>
      </c>
      <c r="Z293" s="5">
        <f t="shared" si="334"/>
        <v>5.0781508551176788</v>
      </c>
      <c r="AA293" s="5">
        <f t="shared" si="340"/>
        <v>0</v>
      </c>
      <c r="AB293" s="5">
        <f t="shared" si="325"/>
        <v>4.9124462514231473</v>
      </c>
      <c r="AC293" s="32"/>
      <c r="AD293" s="5">
        <f t="shared" si="345"/>
        <v>19636.493927707183</v>
      </c>
      <c r="AE293" s="5">
        <f t="shared" si="327"/>
        <v>-196.36493927707181</v>
      </c>
      <c r="AF293" s="5">
        <f t="shared" si="327"/>
        <v>-2160.0410631281834</v>
      </c>
      <c r="AG293" s="5">
        <f t="shared" si="348"/>
        <v>-15845.53097539115</v>
      </c>
      <c r="AH293" s="5">
        <f t="shared" si="328"/>
        <v>1434.5569499107769</v>
      </c>
      <c r="AI293" s="42">
        <f t="shared" si="343"/>
        <v>0</v>
      </c>
      <c r="AJ293" s="42">
        <f t="shared" si="346"/>
        <v>1907.5748203638811</v>
      </c>
      <c r="AK293" s="42">
        <f t="shared" si="341"/>
        <v>3342.1317702746583</v>
      </c>
    </row>
    <row r="294" spans="1:37" ht="15" x14ac:dyDescent="0.2">
      <c r="A294" s="12"/>
      <c r="B294" s="13">
        <v>1</v>
      </c>
      <c r="C294" s="10">
        <f>$H$284*0.14+$B$297</f>
        <v>3370.2340294810633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24072.866137035584</v>
      </c>
      <c r="K294" s="11">
        <f t="shared" si="331"/>
        <v>240.72866137035584</v>
      </c>
      <c r="L294" s="24">
        <f t="shared" si="337"/>
        <v>2648.0480453699956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(Interventions)'!$B$264:$AV$384, 31)</f>
        <v>34.427571587823074</v>
      </c>
      <c r="S294" s="46">
        <f>VLOOKUP(I294, '[1]Lapse Rates'!$A$4:$F$24, 5)</f>
        <v>1.4710299999999999E-3</v>
      </c>
      <c r="T294" s="33">
        <f t="shared" si="347"/>
        <v>0.81571067673976971</v>
      </c>
      <c r="U294" s="33">
        <f t="shared" si="338"/>
        <v>2.8082937718410028E-2</v>
      </c>
      <c r="V294" s="39">
        <f t="shared" si="333"/>
        <v>1.1999348768045033E-3</v>
      </c>
      <c r="W294" s="32">
        <f t="shared" si="339"/>
        <v>0.78642780414455515</v>
      </c>
      <c r="X294" s="32"/>
      <c r="Y294" s="5">
        <f t="shared" si="344"/>
        <v>0</v>
      </c>
      <c r="Z294" s="5">
        <f t="shared" si="334"/>
        <v>4.9124462514231473</v>
      </c>
      <c r="AA294" s="5">
        <f t="shared" si="340"/>
        <v>0</v>
      </c>
      <c r="AB294" s="5">
        <f t="shared" si="325"/>
        <v>4.7360963006217132</v>
      </c>
      <c r="AC294" s="32"/>
      <c r="AD294" s="5">
        <f t="shared" si="345"/>
        <v>18931.571255614715</v>
      </c>
      <c r="AE294" s="5">
        <f t="shared" si="327"/>
        <v>-189.31571255614713</v>
      </c>
      <c r="AF294" s="5">
        <f t="shared" si="327"/>
        <v>-2082.498609589607</v>
      </c>
      <c r="AG294" s="5">
        <f t="shared" si="348"/>
        <v>-16912.359499220354</v>
      </c>
      <c r="AH294" s="5">
        <f t="shared" si="328"/>
        <v>-252.60256575139283</v>
      </c>
      <c r="AI294" s="42">
        <f t="shared" si="343"/>
        <v>0</v>
      </c>
      <c r="AJ294" s="42">
        <f t="shared" si="346"/>
        <v>1839.0971797513103</v>
      </c>
      <c r="AK294" s="42">
        <f t="shared" si="341"/>
        <v>1586.4946139999174</v>
      </c>
    </row>
    <row r="295" spans="1:37" ht="15" x14ac:dyDescent="0.2">
      <c r="A295" s="12"/>
      <c r="B295" s="70" t="s">
        <v>49</v>
      </c>
      <c r="C295" s="10">
        <f>$H$284*0.11+$B$297</f>
        <v>2648.0480453699956</v>
      </c>
      <c r="D295" s="1"/>
      <c r="E295" s="1"/>
      <c r="F295" s="1"/>
      <c r="I295" s="2">
        <f t="shared" si="330"/>
        <v>10</v>
      </c>
      <c r="J295" s="11">
        <f t="shared" si="320"/>
        <v>24072.866137035584</v>
      </c>
      <c r="K295" s="11">
        <f t="shared" si="331"/>
        <v>240.72866137035584</v>
      </c>
      <c r="L295" s="24">
        <f t="shared" si="337"/>
        <v>2648.0480453699956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(Interventions)'!$B$264:$AV$384, 31)</f>
        <v>38.254944457318466</v>
      </c>
      <c r="S295" s="46">
        <f>VLOOKUP(I295, '[1]Lapse Rates'!$A$4:$F$24, 5)</f>
        <v>1.273365E-3</v>
      </c>
      <c r="T295" s="33">
        <f t="shared" si="347"/>
        <v>0.78642780414455515</v>
      </c>
      <c r="U295" s="33">
        <f t="shared" si="338"/>
        <v>3.0084751967240884E-2</v>
      </c>
      <c r="V295" s="39">
        <f t="shared" si="333"/>
        <v>1.0014096408245314E-3</v>
      </c>
      <c r="W295" s="32">
        <f t="shared" si="339"/>
        <v>0.75534164253648972</v>
      </c>
      <c r="X295" s="32"/>
      <c r="Y295" s="5">
        <f t="shared" si="344"/>
        <v>0</v>
      </c>
      <c r="Z295" s="5">
        <f t="shared" si="334"/>
        <v>4.7360963006217132</v>
      </c>
      <c r="AA295" s="5">
        <f t="shared" si="340"/>
        <v>0</v>
      </c>
      <c r="AB295" s="5">
        <f t="shared" si="325"/>
        <v>4.548886420431077</v>
      </c>
      <c r="AC295" s="32"/>
      <c r="AD295" s="5">
        <f t="shared" si="345"/>
        <v>18183.2382485095</v>
      </c>
      <c r="AE295" s="5">
        <f t="shared" si="327"/>
        <v>-181.832382485095</v>
      </c>
      <c r="AF295" s="5">
        <f t="shared" si="327"/>
        <v>-2000.1809601053135</v>
      </c>
      <c r="AG295" s="5">
        <f t="shared" si="348"/>
        <v>-18117.910092479509</v>
      </c>
      <c r="AH295" s="5">
        <f>SUM(AD295:AG295)</f>
        <v>-2116.6851865604185</v>
      </c>
      <c r="AI295" s="42">
        <f t="shared" si="343"/>
        <v>0</v>
      </c>
      <c r="AJ295" s="42">
        <f t="shared" si="346"/>
        <v>1766.4025265040852</v>
      </c>
      <c r="AK295" s="42">
        <f t="shared" si="341"/>
        <v>-350.28266005633327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24072.866137035584</v>
      </c>
      <c r="K296" s="11">
        <f t="shared" si="331"/>
        <v>240.72866137035584</v>
      </c>
      <c r="L296" s="24">
        <f t="shared" si="337"/>
        <v>2648.0480453699956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(Interventions)'!$B$264:$AV$384, 31)</f>
        <v>42.641590760683144</v>
      </c>
      <c r="S296" s="46">
        <f>VLOOKUP(I296, '[1]Lapse Rates'!$A$4:$F$24, 5)</f>
        <v>1.2241776999999999E-3</v>
      </c>
      <c r="T296" s="33">
        <f t="shared" si="347"/>
        <v>0.75534164253648972</v>
      </c>
      <c r="U296" s="33">
        <f t="shared" si="338"/>
        <v>3.2208969205543211E-2</v>
      </c>
      <c r="V296" s="39">
        <f t="shared" si="333"/>
        <v>9.2467239467454204E-4</v>
      </c>
      <c r="W296" s="32">
        <f t="shared" si="339"/>
        <v>0.72220800093627191</v>
      </c>
      <c r="X296" s="31"/>
      <c r="Y296" s="5">
        <f t="shared" si="344"/>
        <v>0</v>
      </c>
      <c r="Z296" s="5">
        <f t="shared" si="334"/>
        <v>4.548886420431077</v>
      </c>
      <c r="AA296" s="5">
        <f t="shared" si="340"/>
        <v>0</v>
      </c>
      <c r="AB296" s="5">
        <f t="shared" si="325"/>
        <v>4.3493460219585005</v>
      </c>
      <c r="AC296" s="32"/>
      <c r="AD296" s="5">
        <f t="shared" si="345"/>
        <v>17385.616529634943</v>
      </c>
      <c r="AE296" s="5">
        <f t="shared" si="327"/>
        <v>-173.85616529634945</v>
      </c>
      <c r="AF296" s="5">
        <f t="shared" si="327"/>
        <v>-1912.4414852298669</v>
      </c>
      <c r="AG296" s="5">
        <f t="shared" si="348"/>
        <v>-19397.175315685083</v>
      </c>
      <c r="AH296" s="5">
        <f t="shared" ref="AH296:AH305" si="349">SUM(AD296:AG296)</f>
        <v>-4097.8564365763577</v>
      </c>
      <c r="AI296" s="42">
        <f t="shared" si="343"/>
        <v>0</v>
      </c>
      <c r="AJ296" s="42">
        <f t="shared" si="346"/>
        <v>1688.9199374994603</v>
      </c>
      <c r="AK296" s="42">
        <f t="shared" ref="AK296:AK305" si="350">SUM(AH296:AJ296)</f>
        <v>-2408.9364990768972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24072.866137035584</v>
      </c>
      <c r="K297" s="11">
        <f t="shared" si="331"/>
        <v>240.72866137035584</v>
      </c>
      <c r="L297" s="24">
        <f t="shared" si="337"/>
        <v>2648.0480453699956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(Interventions)'!$B$264:$AV$384, 31)</f>
        <v>47.646074506828327</v>
      </c>
      <c r="S297" s="46">
        <f>VLOOKUP(I297, '[1]Lapse Rates'!$A$4:$F$24, 5)</f>
        <v>1.0124068E-3</v>
      </c>
      <c r="T297" s="33">
        <f t="shared" si="347"/>
        <v>0.72220800093627191</v>
      </c>
      <c r="U297" s="33">
        <f t="shared" si="338"/>
        <v>3.4410376222037152E-2</v>
      </c>
      <c r="V297" s="39">
        <f t="shared" si="333"/>
        <v>7.311682911622881E-4</v>
      </c>
      <c r="W297" s="32">
        <f t="shared" si="339"/>
        <v>0.68706645642307251</v>
      </c>
      <c r="X297" s="31"/>
      <c r="Y297" s="5">
        <f t="shared" si="344"/>
        <v>0</v>
      </c>
      <c r="Z297" s="5">
        <f t="shared" si="334"/>
        <v>4.3493460219585005</v>
      </c>
      <c r="AA297" s="5">
        <f t="shared" si="340"/>
        <v>0</v>
      </c>
      <c r="AB297" s="5">
        <f t="shared" si="325"/>
        <v>4.1377134498521055</v>
      </c>
      <c r="AC297" s="32"/>
      <c r="AD297" s="5">
        <f t="shared" si="345"/>
        <v>16539.658832720015</v>
      </c>
      <c r="AE297" s="5">
        <f t="shared" si="327"/>
        <v>-165.39658832720016</v>
      </c>
      <c r="AF297" s="5">
        <f t="shared" si="327"/>
        <v>-1819.3849869704065</v>
      </c>
      <c r="AG297" s="5">
        <f t="shared" si="348"/>
        <v>-20722.926461821211</v>
      </c>
      <c r="AH297" s="5">
        <f t="shared" si="349"/>
        <v>-6168.0492043988015</v>
      </c>
      <c r="AI297" s="42">
        <f t="shared" si="343"/>
        <v>0</v>
      </c>
      <c r="AJ297" s="42">
        <f t="shared" si="346"/>
        <v>1606.7417970196893</v>
      </c>
      <c r="AK297" s="42">
        <f t="shared" si="350"/>
        <v>-4561.3074073791122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24072.866137035584</v>
      </c>
      <c r="K298" s="11">
        <f t="shared" si="331"/>
        <v>240.72866137035584</v>
      </c>
      <c r="L298" s="24">
        <f t="shared" si="337"/>
        <v>2648.0480453699956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(Interventions)'!$B$264:$AV$384, 31)</f>
        <v>53.389068208268696</v>
      </c>
      <c r="S298" s="46">
        <f>VLOOKUP(I298, '[1]Lapse Rates'!$A$4:$F$24, 5)</f>
        <v>8.7385670000000003E-4</v>
      </c>
      <c r="T298" s="33">
        <f t="shared" si="347"/>
        <v>0.68706645642307251</v>
      </c>
      <c r="U298" s="33">
        <f t="shared" si="338"/>
        <v>3.6681837905584894E-2</v>
      </c>
      <c r="V298" s="39">
        <f t="shared" si="333"/>
        <v>6.0039762629056001E-4</v>
      </c>
      <c r="W298" s="32">
        <f t="shared" si="339"/>
        <v>0.64978422089119703</v>
      </c>
      <c r="X298" s="31"/>
      <c r="Y298" s="5">
        <f t="shared" si="344"/>
        <v>0</v>
      </c>
      <c r="Z298" s="5">
        <f t="shared" si="334"/>
        <v>4.1377134498521055</v>
      </c>
      <c r="AA298" s="5">
        <f t="shared" si="340"/>
        <v>0</v>
      </c>
      <c r="AB298" s="5">
        <f t="shared" si="325"/>
        <v>3.9131890156308469</v>
      </c>
      <c r="AC298" s="32"/>
      <c r="AD298" s="5">
        <f t="shared" si="345"/>
        <v>15642.168567471746</v>
      </c>
      <c r="AE298" s="5">
        <f t="shared" si="327"/>
        <v>-156.42168567471748</v>
      </c>
      <c r="AF298" s="5">
        <f t="shared" si="327"/>
        <v>-1720.6598360431997</v>
      </c>
      <c r="AG298" s="5">
        <f t="shared" si="348"/>
        <v>-22090.866560042487</v>
      </c>
      <c r="AH298" s="5">
        <f t="shared" si="349"/>
        <v>-8325.7795142886571</v>
      </c>
      <c r="AI298" s="42">
        <f t="shared" si="343"/>
        <v>0</v>
      </c>
      <c r="AJ298" s="42">
        <f t="shared" si="346"/>
        <v>1519.5576787937191</v>
      </c>
      <c r="AK298" s="42">
        <f t="shared" si="350"/>
        <v>-6806.2218354949382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24072.866137035584</v>
      </c>
      <c r="K299" s="11">
        <f t="shared" si="331"/>
        <v>240.72866137035584</v>
      </c>
      <c r="L299" s="24">
        <f t="shared" si="337"/>
        <v>2648.0480453699956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(Interventions)'!$B$264:$AV$384, 31)</f>
        <v>59.75359850005519</v>
      </c>
      <c r="S299" s="46">
        <f>VLOOKUP(I299, '[1]Lapse Rates'!$A$4:$F$24, 5)</f>
        <v>8.3940749999999998E-4</v>
      </c>
      <c r="T299" s="33">
        <f t="shared" si="347"/>
        <v>0.64978422089119703</v>
      </c>
      <c r="U299" s="33">
        <f t="shared" si="338"/>
        <v>3.8826945446803762E-2</v>
      </c>
      <c r="V299" s="39">
        <f t="shared" si="333"/>
        <v>5.4543374839772748E-4</v>
      </c>
      <c r="W299" s="32">
        <f t="shared" si="339"/>
        <v>0.61041184169599549</v>
      </c>
      <c r="X299" s="31"/>
      <c r="Y299" s="5">
        <f t="shared" si="344"/>
        <v>0</v>
      </c>
      <c r="Z299" s="5">
        <f t="shared" si="334"/>
        <v>3.9131890156308469</v>
      </c>
      <c r="AA299" s="5">
        <f t="shared" si="340"/>
        <v>0</v>
      </c>
      <c r="AB299" s="5">
        <f t="shared" si="325"/>
        <v>3.6760771301273767</v>
      </c>
      <c r="AC299" s="32"/>
      <c r="AD299" s="5">
        <f t="shared" si="345"/>
        <v>14694.362553609055</v>
      </c>
      <c r="AE299" s="5">
        <f t="shared" si="327"/>
        <v>-146.94362553609056</v>
      </c>
      <c r="AF299" s="5">
        <f t="shared" si="327"/>
        <v>-1616.3998842737801</v>
      </c>
      <c r="AG299" s="5">
        <f t="shared" si="348"/>
        <v>-23382.712529483182</v>
      </c>
      <c r="AH299" s="5">
        <f t="shared" si="349"/>
        <v>-10451.693485683998</v>
      </c>
      <c r="AI299" s="42">
        <f t="shared" si="343"/>
        <v>0</v>
      </c>
      <c r="AJ299" s="42">
        <f t="shared" si="346"/>
        <v>1427.4856806863913</v>
      </c>
      <c r="AK299" s="42">
        <f t="shared" si="350"/>
        <v>-9024.2078049976062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24072.866137035584</v>
      </c>
      <c r="K300" s="11">
        <f t="shared" si="331"/>
        <v>240.72866137035584</v>
      </c>
      <c r="L300" s="24">
        <f t="shared" si="337"/>
        <v>2648.0480453699956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(Interventions)'!$B$264:$AV$384, 31)</f>
        <v>66.770832383835398</v>
      </c>
      <c r="S300" s="46">
        <f>VLOOKUP(I300, '[1]Lapse Rates'!$A$4:$F$24, 5)</f>
        <v>7.2940090000000004E-4</v>
      </c>
      <c r="T300" s="33">
        <f t="shared" si="347"/>
        <v>0.61041184169599549</v>
      </c>
      <c r="U300" s="33">
        <f t="shared" si="338"/>
        <v>4.0757706766991579E-2</v>
      </c>
      <c r="V300" s="39">
        <f t="shared" si="333"/>
        <v>4.4523494670371664E-4</v>
      </c>
      <c r="W300" s="32">
        <f t="shared" si="339"/>
        <v>0.56920889998230018</v>
      </c>
      <c r="X300" s="31"/>
      <c r="Y300" s="5">
        <f t="shared" si="344"/>
        <v>0</v>
      </c>
      <c r="Z300" s="5">
        <f t="shared" si="334"/>
        <v>3.6760771301273767</v>
      </c>
      <c r="AA300" s="5">
        <f t="shared" si="340"/>
        <v>0</v>
      </c>
      <c r="AB300" s="5">
        <f t="shared" si="325"/>
        <v>3.4279410662744065</v>
      </c>
      <c r="AC300" s="32"/>
      <c r="AD300" s="5">
        <f t="shared" si="345"/>
        <v>13702.489653283188</v>
      </c>
      <c r="AE300" s="5">
        <f t="shared" si="327"/>
        <v>-137.02489653283189</v>
      </c>
      <c r="AF300" s="5">
        <f t="shared" si="327"/>
        <v>-1507.2925150053354</v>
      </c>
      <c r="AG300" s="5">
        <f t="shared" si="348"/>
        <v>-24545.472988578571</v>
      </c>
      <c r="AH300" s="5">
        <f t="shared" si="349"/>
        <v>-12487.300746833551</v>
      </c>
      <c r="AI300" s="42">
        <f t="shared" si="343"/>
        <v>0</v>
      </c>
      <c r="AJ300" s="42">
        <f t="shared" si="346"/>
        <v>1331.1327158036754</v>
      </c>
      <c r="AK300" s="42">
        <f t="shared" si="350"/>
        <v>-11156.168031029876</v>
      </c>
    </row>
    <row r="301" spans="1:37" ht="15" x14ac:dyDescent="0.2">
      <c r="I301" s="2">
        <f t="shared" si="330"/>
        <v>16</v>
      </c>
      <c r="J301" s="11">
        <f t="shared" si="320"/>
        <v>24072.866137035584</v>
      </c>
      <c r="K301" s="11">
        <f t="shared" si="331"/>
        <v>240.72866137035584</v>
      </c>
      <c r="L301" s="24">
        <f t="shared" si="337"/>
        <v>2648.0480453699956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(Interventions)'!$B$264:$AV$384, 31)</f>
        <v>74.349360017579215</v>
      </c>
      <c r="S301" s="46">
        <f>VLOOKUP(I301, '[1]Lapse Rates'!$A$4:$F$24, 5)</f>
        <v>6.1234970000000001E-4</v>
      </c>
      <c r="T301" s="33">
        <f t="shared" si="347"/>
        <v>0.56920889998230018</v>
      </c>
      <c r="U301" s="33">
        <f t="shared" si="338"/>
        <v>4.2320317429994272E-2</v>
      </c>
      <c r="V301" s="39">
        <f t="shared" si="333"/>
        <v>3.4855489914149151E-4</v>
      </c>
      <c r="W301" s="32">
        <f t="shared" si="339"/>
        <v>0.52654002765316443</v>
      </c>
      <c r="X301" s="31"/>
      <c r="Y301" s="5">
        <f t="shared" si="344"/>
        <v>0</v>
      </c>
      <c r="Z301" s="5">
        <f t="shared" si="334"/>
        <v>3.4279410662744065</v>
      </c>
      <c r="AA301" s="5">
        <f t="shared" si="340"/>
        <v>0</v>
      </c>
      <c r="AB301" s="5">
        <f t="shared" si="325"/>
        <v>3.1709767431353755</v>
      </c>
      <c r="AC301" s="32"/>
      <c r="AD301" s="5">
        <f t="shared" si="345"/>
        <v>12675.327601485642</v>
      </c>
      <c r="AE301" s="5">
        <f t="shared" si="327"/>
        <v>-126.75327601485643</v>
      </c>
      <c r="AF301" s="5">
        <f t="shared" si="327"/>
        <v>-1394.3032910360255</v>
      </c>
      <c r="AG301" s="5">
        <f t="shared" si="348"/>
        <v>-25486.52244554802</v>
      </c>
      <c r="AH301" s="5">
        <f t="shared" si="349"/>
        <v>-14332.25141111326</v>
      </c>
      <c r="AI301" s="42">
        <f t="shared" si="343"/>
        <v>0</v>
      </c>
      <c r="AJ301" s="42">
        <f t="shared" si="346"/>
        <v>1231.3514223472857</v>
      </c>
      <c r="AK301" s="42">
        <f t="shared" si="350"/>
        <v>-13100.899988765974</v>
      </c>
    </row>
    <row r="302" spans="1:37" ht="15" x14ac:dyDescent="0.2">
      <c r="I302" s="2">
        <f t="shared" si="330"/>
        <v>17</v>
      </c>
      <c r="J302" s="11">
        <f t="shared" si="320"/>
        <v>24072.866137035584</v>
      </c>
      <c r="K302" s="11">
        <f t="shared" si="331"/>
        <v>240.72866137035584</v>
      </c>
      <c r="L302" s="24">
        <f t="shared" si="337"/>
        <v>2648.0480453699956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(Interventions)'!$B$264:$AV$384, 31)</f>
        <v>82.596971614854027</v>
      </c>
      <c r="S302" s="46">
        <f>VLOOKUP(I302, '[1]Lapse Rates'!$A$4:$F$24, 5)</f>
        <v>4.6742110000000002E-4</v>
      </c>
      <c r="T302" s="33">
        <f t="shared" si="347"/>
        <v>0.52654002765316443</v>
      </c>
      <c r="U302" s="33">
        <f t="shared" si="338"/>
        <v>4.3490611718152876E-2</v>
      </c>
      <c r="V302" s="39">
        <f t="shared" si="333"/>
        <v>2.4611591891967254E-4</v>
      </c>
      <c r="W302" s="32">
        <f t="shared" si="339"/>
        <v>0.4828033000160919</v>
      </c>
      <c r="X302" s="31"/>
      <c r="Y302" s="5">
        <f t="shared" si="344"/>
        <v>0</v>
      </c>
      <c r="Z302" s="5">
        <f t="shared" si="334"/>
        <v>3.1709767431353755</v>
      </c>
      <c r="AA302" s="5">
        <f t="shared" si="340"/>
        <v>0</v>
      </c>
      <c r="AB302" s="5">
        <f t="shared" si="325"/>
        <v>2.9075814856539099</v>
      </c>
      <c r="AC302" s="32"/>
      <c r="AD302" s="5">
        <f t="shared" si="345"/>
        <v>11622.45921180641</v>
      </c>
      <c r="AE302" s="5">
        <f t="shared" si="327"/>
        <v>-116.22459211806409</v>
      </c>
      <c r="AF302" s="5">
        <f t="shared" si="327"/>
        <v>-1278.4863349057957</v>
      </c>
      <c r="AG302" s="5">
        <f t="shared" si="348"/>
        <v>-26191.30760441149</v>
      </c>
      <c r="AH302" s="5">
        <f t="shared" si="349"/>
        <v>-15963.559319628939</v>
      </c>
      <c r="AI302" s="42">
        <f t="shared" si="343"/>
        <v>0</v>
      </c>
      <c r="AJ302" s="42">
        <f t="shared" si="346"/>
        <v>1129.0726890099284</v>
      </c>
      <c r="AK302" s="42">
        <f t="shared" si="350"/>
        <v>-14834.486630619011</v>
      </c>
    </row>
    <row r="303" spans="1:37" ht="15" x14ac:dyDescent="0.2">
      <c r="I303" s="2">
        <f t="shared" si="330"/>
        <v>18</v>
      </c>
      <c r="J303" s="11">
        <f t="shared" si="320"/>
        <v>24072.866137035584</v>
      </c>
      <c r="K303" s="11">
        <f t="shared" si="331"/>
        <v>240.72866137035584</v>
      </c>
      <c r="L303" s="24">
        <f t="shared" si="337"/>
        <v>2648.0480453699956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(Interventions)'!$B$264:$AV$384, 31)</f>
        <v>91.799372064440789</v>
      </c>
      <c r="S303" s="46">
        <f>VLOOKUP(I303, '[1]Lapse Rates'!$A$4:$F$24, 5)</f>
        <v>4.0205260000000001E-4</v>
      </c>
      <c r="T303" s="33">
        <f t="shared" si="347"/>
        <v>0.4828033000160919</v>
      </c>
      <c r="U303" s="33">
        <f t="shared" si="338"/>
        <v>4.432103977211705E-2</v>
      </c>
      <c r="V303" s="39">
        <f t="shared" si="333"/>
        <v>1.941123220600498E-4</v>
      </c>
      <c r="W303" s="32">
        <f t="shared" si="339"/>
        <v>0.43828814792191478</v>
      </c>
      <c r="X303" s="31"/>
      <c r="Y303" s="5">
        <f t="shared" si="344"/>
        <v>0</v>
      </c>
      <c r="Z303" s="5">
        <f t="shared" si="344"/>
        <v>2.9075814856539099</v>
      </c>
      <c r="AA303" s="5">
        <f t="shared" si="340"/>
        <v>0</v>
      </c>
      <c r="AB303" s="5">
        <f t="shared" si="325"/>
        <v>2.6394983303486681</v>
      </c>
      <c r="AC303" s="32"/>
      <c r="AD303" s="5">
        <f t="shared" si="345"/>
        <v>10550.851914373505</v>
      </c>
      <c r="AE303" s="5">
        <f t="shared" si="327"/>
        <v>-105.50851914373506</v>
      </c>
      <c r="AF303" s="5">
        <f t="shared" si="327"/>
        <v>-1160.6080734134619</v>
      </c>
      <c r="AG303" s="5">
        <f t="shared" si="348"/>
        <v>-26691.415460922279</v>
      </c>
      <c r="AH303" s="5">
        <f t="shared" si="349"/>
        <v>-17406.680139105971</v>
      </c>
      <c r="AI303" s="42">
        <f t="shared" si="343"/>
        <v>0</v>
      </c>
      <c r="AJ303" s="42">
        <f t="shared" si="346"/>
        <v>1024.9734208157829</v>
      </c>
      <c r="AK303" s="42">
        <f t="shared" si="350"/>
        <v>-16381.706718290188</v>
      </c>
    </row>
    <row r="304" spans="1:37" ht="15" x14ac:dyDescent="0.2">
      <c r="I304" s="2">
        <f t="shared" si="330"/>
        <v>19</v>
      </c>
      <c r="J304" s="11">
        <f t="shared" si="320"/>
        <v>24072.866137035584</v>
      </c>
      <c r="K304" s="11">
        <f t="shared" si="331"/>
        <v>240.72866137035584</v>
      </c>
      <c r="L304" s="24">
        <f t="shared" si="337"/>
        <v>2648.0480453699956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(Interventions)'!$B$264:$AV$384, 31)</f>
        <v>102.05239909961554</v>
      </c>
      <c r="S304" s="46">
        <f>VLOOKUP(I304, '[1]Lapse Rates'!$A$4:$F$24, 5)</f>
        <v>3.3283375800000001E-2</v>
      </c>
      <c r="T304" s="33">
        <f t="shared" si="347"/>
        <v>0.43828814792191478</v>
      </c>
      <c r="U304" s="33">
        <f t="shared" si="338"/>
        <v>4.4728356992358574E-2</v>
      </c>
      <c r="V304" s="39">
        <f t="shared" si="333"/>
        <v>1.4587709135971079E-2</v>
      </c>
      <c r="W304" s="32">
        <f t="shared" si="339"/>
        <v>0.3789720817935851</v>
      </c>
      <c r="X304" s="31"/>
      <c r="Y304" s="5">
        <f t="shared" si="344"/>
        <v>0</v>
      </c>
      <c r="Z304" s="5">
        <f t="shared" si="344"/>
        <v>2.6394983303486681</v>
      </c>
      <c r="AA304" s="5">
        <f t="shared" si="340"/>
        <v>0</v>
      </c>
      <c r="AB304" s="5">
        <f t="shared" si="325"/>
        <v>2.2822797784646895</v>
      </c>
      <c r="AC304" s="32"/>
      <c r="AD304" s="5">
        <f t="shared" si="345"/>
        <v>9122.9441946906736</v>
      </c>
      <c r="AE304" s="5">
        <f t="shared" si="327"/>
        <v>-91.229441946906746</v>
      </c>
      <c r="AF304" s="5">
        <f t="shared" si="327"/>
        <v>-1003.5362804433012</v>
      </c>
      <c r="AG304" s="5">
        <f t="shared" si="348"/>
        <v>-26936.713703151112</v>
      </c>
      <c r="AH304" s="5">
        <f t="shared" si="349"/>
        <v>-18908.535230850648</v>
      </c>
      <c r="AI304" s="42">
        <f t="shared" si="343"/>
        <v>0</v>
      </c>
      <c r="AJ304" s="42">
        <f t="shared" si="346"/>
        <v>886.27015203037081</v>
      </c>
      <c r="AK304" s="42">
        <f t="shared" si="350"/>
        <v>-18022.265078820277</v>
      </c>
    </row>
    <row r="305" spans="1:39" ht="15" x14ac:dyDescent="0.2">
      <c r="I305" s="2">
        <f t="shared" si="330"/>
        <v>20</v>
      </c>
      <c r="J305" s="11">
        <f t="shared" si="320"/>
        <v>24072.866137035584</v>
      </c>
      <c r="K305" s="11">
        <f t="shared" si="331"/>
        <v>240.72866137035584</v>
      </c>
      <c r="L305" s="24">
        <f t="shared" si="337"/>
        <v>2648.0480453699956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(Interventions)'!$B$264:$AV$384, 31)</f>
        <v>113.51998540177453</v>
      </c>
      <c r="S305" s="46">
        <f>VLOOKUP(I305, '[1]Lapse Rates'!$A$4:$F$24, 5)</f>
        <v>0</v>
      </c>
      <c r="T305" s="33">
        <f t="shared" si="347"/>
        <v>0.3789720817935851</v>
      </c>
      <c r="U305" s="33">
        <f t="shared" si="338"/>
        <v>4.3020905192887884E-2</v>
      </c>
      <c r="V305" s="39">
        <f t="shared" si="333"/>
        <v>0</v>
      </c>
      <c r="W305" s="32">
        <f t="shared" si="339"/>
        <v>0.33595117660069723</v>
      </c>
      <c r="X305" s="31"/>
      <c r="Y305" s="5">
        <f t="shared" si="344"/>
        <v>0</v>
      </c>
      <c r="Z305" s="5">
        <f t="shared" si="344"/>
        <v>2.2822797784646895</v>
      </c>
      <c r="AA305" s="5">
        <f t="shared" si="340"/>
        <v>0</v>
      </c>
      <c r="AB305" s="5">
        <f t="shared" si="325"/>
        <v>2.023195411330613</v>
      </c>
      <c r="AC305" s="32"/>
      <c r="AD305" s="5">
        <f>$W305*J305</f>
        <v>8087.3077028881853</v>
      </c>
      <c r="AE305" s="5">
        <f t="shared" si="327"/>
        <v>-80.873077028881852</v>
      </c>
      <c r="AF305" s="5">
        <f t="shared" si="327"/>
        <v>-889.6148565372265</v>
      </c>
      <c r="AG305" s="5">
        <f t="shared" si="348"/>
        <v>-25908.436713407678</v>
      </c>
      <c r="AH305" s="5">
        <f t="shared" si="349"/>
        <v>-18791.616944085603</v>
      </c>
      <c r="AI305" s="42">
        <f t="shared" si="343"/>
        <v>0</v>
      </c>
      <c r="AJ305" s="42">
        <f t="shared" si="346"/>
        <v>785.65512844306511</v>
      </c>
      <c r="AK305" s="42">
        <f t="shared" si="350"/>
        <v>-18005.961815642539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365037.66761933698</v>
      </c>
      <c r="AE308" s="21">
        <f t="shared" ref="AE308:AK308" si="351">SUM(AE285:AE305)</f>
        <v>-12802.67703989131</v>
      </c>
      <c r="AF308" s="21">
        <f t="shared" si="351"/>
        <v>-38279.502476774069</v>
      </c>
      <c r="AG308" s="21">
        <f t="shared" si="351"/>
        <v>-378857.54490978346</v>
      </c>
      <c r="AH308" s="21">
        <f t="shared" si="351"/>
        <v>-64902.056807111876</v>
      </c>
      <c r="AI308" s="21">
        <f t="shared" si="351"/>
        <v>0</v>
      </c>
      <c r="AJ308" s="21">
        <f t="shared" si="351"/>
        <v>33146.083807932242</v>
      </c>
      <c r="AK308" s="21">
        <f t="shared" si="351"/>
        <v>-31755.972999179598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191063.21050299058</v>
      </c>
      <c r="AE310" s="21">
        <f t="shared" ref="AE310:AK310" si="352">AE285+NPV($D$6,AE286:AE305)</f>
        <v>-11084.026285190896</v>
      </c>
      <c r="AF310" s="21">
        <f t="shared" si="352"/>
        <v>-19374.110215831897</v>
      </c>
      <c r="AG310" s="21">
        <f t="shared" si="352"/>
        <v>-138179.93814740813</v>
      </c>
      <c r="AH310" s="21">
        <f t="shared" si="352"/>
        <v>22425.135854559656</v>
      </c>
      <c r="AI310" s="21">
        <f t="shared" si="352"/>
        <v>0</v>
      </c>
      <c r="AJ310" s="21">
        <f t="shared" si="352"/>
        <v>16243.271359318414</v>
      </c>
      <c r="AK310" s="21">
        <f t="shared" si="352"/>
        <v>38668.40721387809</v>
      </c>
    </row>
    <row r="312" spans="1:39" x14ac:dyDescent="0.15">
      <c r="AC312" s="22" t="str">
        <f>"Present Value at "&amp;TEXT($D$7,"0.00%")&amp;":"</f>
        <v>Present Value at 5.64%:</v>
      </c>
      <c r="AD312" s="21">
        <f>AD285+NPV($D$7,AD286:AD305)</f>
        <v>242243.04051282286</v>
      </c>
      <c r="AE312" s="21">
        <f t="shared" ref="AE312:AK312" si="353">AE285+NPV($D$7,AE286:AE305)</f>
        <v>-11587.342195461151</v>
      </c>
      <c r="AF312" s="21">
        <f t="shared" si="353"/>
        <v>-24910.653744997617</v>
      </c>
      <c r="AG312" s="21">
        <f t="shared" si="353"/>
        <v>-202736.69951399765</v>
      </c>
      <c r="AH312" s="21">
        <f t="shared" si="353"/>
        <v>3008.3450583664544</v>
      </c>
      <c r="AI312" s="21">
        <f t="shared" si="353"/>
        <v>0</v>
      </c>
      <c r="AJ312" s="21">
        <f t="shared" si="353"/>
        <v>21215.959927297437</v>
      </c>
      <c r="AK312" s="21">
        <f t="shared" si="353"/>
        <v>24224.304985663897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21686.23561634438</v>
      </c>
    </row>
    <row r="315" spans="1:39" ht="15" x14ac:dyDescent="0.2">
      <c r="G315" s="58" t="s">
        <v>119</v>
      </c>
      <c r="H315" s="57"/>
      <c r="I315" s="57"/>
      <c r="J315" s="11">
        <f>H$314</f>
        <v>21686.23561634438</v>
      </c>
      <c r="K315" s="11">
        <f>J315*$C$10</f>
        <v>8674.4942465377517</v>
      </c>
      <c r="L315" s="24">
        <f>$C$324</f>
        <v>3220.2679177178707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21686.23561634438</v>
      </c>
      <c r="AE315" s="5">
        <f>-$W315*K315</f>
        <v>-8674.4942465377517</v>
      </c>
      <c r="AF315" s="5">
        <f>-$W315*L315</f>
        <v>-3220.2679177178707</v>
      </c>
      <c r="AG315" s="5"/>
      <c r="AH315" s="5">
        <f>SUM(AD315:AG315)</f>
        <v>9791.4734520887578</v>
      </c>
      <c r="AI315" s="42">
        <f>Y315-AA315</f>
        <v>0</v>
      </c>
      <c r="AJ315" s="42"/>
      <c r="AK315" s="42">
        <f>SUM(AH315:AJ315)</f>
        <v>9791.4734520887578</v>
      </c>
      <c r="AL315" s="6" t="s">
        <v>39</v>
      </c>
      <c r="AM315" s="36">
        <f>AK342</f>
        <v>22399.999341275987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21686.23561634438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(Interventions)'!$B$264:$AV$384, 34)</f>
        <v>14.246942935826135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1.4246942935826136E-2</v>
      </c>
      <c r="V316" s="39">
        <f>MIN(S316*T316,T316-U316)</f>
        <v>2.3220462500000002E-3</v>
      </c>
      <c r="W316" s="32">
        <f>T316-SUM(U316:V316)</f>
        <v>0.98343101081417383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5.9225067421160906</v>
      </c>
      <c r="AC316" s="32"/>
      <c r="AD316" s="5">
        <f t="shared" ref="AD316:AD318" si="362">$W316*J316</f>
        <v>21326.916612935893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-8579.9221972996384</v>
      </c>
      <c r="AH316" s="5">
        <f t="shared" ref="AH316:AH324" si="364">SUM(AD316:AG316)</f>
        <v>12746.994415636254</v>
      </c>
      <c r="AI316" s="42">
        <f>-M316*$W315*(N316-N315)/1000</f>
        <v>0</v>
      </c>
      <c r="AJ316" s="42">
        <f>$D$6*SUM(Y316:Z316,AD316:AE316)</f>
        <v>2092.7613063780113</v>
      </c>
      <c r="AK316" s="42">
        <f t="shared" ref="AK316" si="365">SUM(AH316:AJ316)</f>
        <v>14839.755722014266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21686.23561634438</v>
      </c>
      <c r="K317" s="11">
        <f t="shared" ref="K317:K335" si="367">J317*$C$11</f>
        <v>216.86235616344379</v>
      </c>
      <c r="L317" s="24">
        <f>$C$325</f>
        <v>2569.6808492275391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(Interventions)'!$B$264:$AV$384, 34)</f>
        <v>15.599820764140528</v>
      </c>
      <c r="S317" s="46">
        <f>VLOOKUP(I317, '[1]Lapse Rates'!$A$4:$F$24, 5)</f>
        <v>2.1348066000000001E-3</v>
      </c>
      <c r="T317" s="33">
        <f t="shared" ref="T317:T319" si="368">W316</f>
        <v>0.98343101081417383</v>
      </c>
      <c r="U317" s="33">
        <f>T317*R317/1000</f>
        <v>1.5341347502598657E-2</v>
      </c>
      <c r="V317" s="39">
        <f t="shared" ref="V317:V335" si="369">MIN(S317*T317,T317-U317)</f>
        <v>2.09943501253077E-3</v>
      </c>
      <c r="W317" s="32">
        <f>T317-SUM(U317:V317)</f>
        <v>0.96599022829904446</v>
      </c>
      <c r="X317" s="32"/>
      <c r="Y317" s="5">
        <f t="shared" ref="Y317:Z332" si="370">AA316</f>
        <v>0</v>
      </c>
      <c r="Z317" s="5">
        <f t="shared" si="370"/>
        <v>5.9225067421160906</v>
      </c>
      <c r="AA317" s="5">
        <f>O317*W317</f>
        <v>0</v>
      </c>
      <c r="AB317" s="5">
        <f t="shared" si="361"/>
        <v>5.8174732919830525</v>
      </c>
      <c r="AC317" s="32"/>
      <c r="AD317" s="5">
        <f t="shared" si="362"/>
        <v>20948.691693979377</v>
      </c>
      <c r="AE317" s="5">
        <f t="shared" si="363"/>
        <v>-209.48691693979376</v>
      </c>
      <c r="AF317" s="5">
        <f t="shared" si="363"/>
        <v>-2482.286590200993</v>
      </c>
      <c r="AG317" s="5">
        <f t="shared" ref="AG317:AG320" si="371">-U317*M317</f>
        <v>-9239.0043651424858</v>
      </c>
      <c r="AH317" s="5">
        <f t="shared" si="364"/>
        <v>9017.9138216961037</v>
      </c>
      <c r="AI317" s="42">
        <f>-M317*($W316*N317-$W315*N316)/1000</f>
        <v>0</v>
      </c>
      <c r="AJ317" s="42">
        <f t="shared" ref="AJ317:AJ318" si="372">$D$6*SUM(Y317:Z317,AD317:AE317)</f>
        <v>2035.096986538985</v>
      </c>
      <c r="AK317" s="42">
        <f>SUM(AH317:AJ317)</f>
        <v>11053.010808235089</v>
      </c>
      <c r="AL317" s="48" t="s">
        <v>59</v>
      </c>
      <c r="AM317" s="54">
        <f>AK342/AD342</f>
        <v>9.9999992333058577E-2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21686.23561634438</v>
      </c>
      <c r="K318" s="11">
        <f t="shared" si="367"/>
        <v>216.86235616344379</v>
      </c>
      <c r="L318" s="24">
        <f t="shared" ref="L318:L335" si="373">$C$325</f>
        <v>2569.6808492275391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(Interventions)'!$B$264:$AV$384, 34)</f>
        <v>17.037823331236403</v>
      </c>
      <c r="S318" s="46">
        <f>VLOOKUP(I318, '[1]Lapse Rates'!$A$4:$F$24, 5)</f>
        <v>2.1304430000000001E-3</v>
      </c>
      <c r="T318" s="33">
        <f t="shared" si="368"/>
        <v>0.96599022829904446</v>
      </c>
      <c r="U318" s="33">
        <f t="shared" ref="U318:U335" si="374">T318*R318/1000</f>
        <v>1.6458370849459839E-2</v>
      </c>
      <c r="V318" s="39">
        <f t="shared" si="369"/>
        <v>2.0579871199481012E-3</v>
      </c>
      <c r="W318" s="32">
        <f t="shared" ref="W318:W335" si="375">T318-SUM(U318:V318)</f>
        <v>0.94747387032963648</v>
      </c>
      <c r="X318" s="32"/>
      <c r="Y318" s="5">
        <f t="shared" si="370"/>
        <v>0</v>
      </c>
      <c r="Z318" s="5">
        <f t="shared" si="370"/>
        <v>5.8174732919830525</v>
      </c>
      <c r="AA318" s="5">
        <f t="shared" ref="AA318:AA335" si="376">O318*W318</f>
        <v>0</v>
      </c>
      <c r="AB318" s="5">
        <f t="shared" si="361"/>
        <v>5.7059624145474661</v>
      </c>
      <c r="AC318" s="32"/>
      <c r="AD318" s="5">
        <f t="shared" si="362"/>
        <v>20547.14159229822</v>
      </c>
      <c r="AE318" s="5">
        <f t="shared" si="363"/>
        <v>-205.47141592298217</v>
      </c>
      <c r="AF318" s="5">
        <f>-$W318*L318</f>
        <v>-2434.7054597295637</v>
      </c>
      <c r="AG318" s="5">
        <f t="shared" si="371"/>
        <v>-9911.708218299349</v>
      </c>
      <c r="AH318" s="5">
        <f t="shared" si="364"/>
        <v>7995.2564983463253</v>
      </c>
      <c r="AI318" s="42">
        <f>-M318*($W317*N318-$W316*N317)/1000</f>
        <v>0</v>
      </c>
      <c r="AJ318" s="42">
        <f t="shared" si="372"/>
        <v>1996.0885384323547</v>
      </c>
      <c r="AK318" s="42">
        <f t="shared" ref="AK318:AK325" si="377">SUM(AH318:AJ318)</f>
        <v>9991.3450367786791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21686.23561634438</v>
      </c>
      <c r="K319" s="11">
        <f t="shared" si="367"/>
        <v>216.86235616344379</v>
      </c>
      <c r="L319" s="24">
        <f t="shared" si="373"/>
        <v>2569.6808492275391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(Interventions)'!$B$264:$AV$384, 34)</f>
        <v>18.560082234241928</v>
      </c>
      <c r="S319" s="46">
        <f>VLOOKUP(I319, '[1]Lapse Rates'!$A$4:$F$24, 5)</f>
        <v>1.8971547999999999E-3</v>
      </c>
      <c r="T319" s="33">
        <f t="shared" si="368"/>
        <v>0.94747387032963648</v>
      </c>
      <c r="U319" s="33">
        <f t="shared" si="374"/>
        <v>1.7585192948113528E-2</v>
      </c>
      <c r="V319" s="39">
        <f t="shared" si="369"/>
        <v>1.7975046009704474E-3</v>
      </c>
      <c r="W319" s="32">
        <f t="shared" si="375"/>
        <v>0.92809117278055253</v>
      </c>
      <c r="X319" s="32"/>
      <c r="Y319" s="5">
        <f>AA318</f>
        <v>0</v>
      </c>
      <c r="Z319" s="5">
        <f t="shared" si="370"/>
        <v>5.7059624145474661</v>
      </c>
      <c r="AA319" s="5">
        <f t="shared" si="376"/>
        <v>0</v>
      </c>
      <c r="AB319" s="5">
        <f t="shared" si="361"/>
        <v>5.5892341889245936</v>
      </c>
      <c r="AC319" s="32"/>
      <c r="AD319" s="5">
        <f>$W319*J319</f>
        <v>20126.803846368442</v>
      </c>
      <c r="AE319" s="5">
        <f t="shared" si="363"/>
        <v>-201.26803846368443</v>
      </c>
      <c r="AF319" s="5">
        <f t="shared" si="363"/>
        <v>-2384.8981130313127</v>
      </c>
      <c r="AG319" s="5">
        <f t="shared" si="371"/>
        <v>-10590.313163949462</v>
      </c>
      <c r="AH319" s="5">
        <f t="shared" si="364"/>
        <v>6950.3245309239846</v>
      </c>
      <c r="AI319" s="42">
        <f t="shared" ref="AI319:AI335" si="379">-M319*($W318*N319-$W317*N318)/1000</f>
        <v>0</v>
      </c>
      <c r="AJ319" s="42">
        <f>$D$6*SUM(Y319:Z319,AD319:AE319)</f>
        <v>1955.254817668324</v>
      </c>
      <c r="AK319" s="42">
        <f t="shared" si="377"/>
        <v>8905.5793485923095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21686.23561634438</v>
      </c>
      <c r="K320" s="11">
        <f t="shared" si="367"/>
        <v>216.86235616344379</v>
      </c>
      <c r="L320" s="24">
        <f t="shared" si="373"/>
        <v>2569.6808492275391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(Interventions)'!$B$264:$AV$384, 34)</f>
        <v>20.268487732372837</v>
      </c>
      <c r="S320" s="46">
        <f>VLOOKUP(I320, '[1]Lapse Rates'!$A$4:$F$24, 5)</f>
        <v>1.8563969E-3</v>
      </c>
      <c r="T320" s="33">
        <f>W319</f>
        <v>0.92809117278055253</v>
      </c>
      <c r="U320" s="33">
        <f t="shared" si="374"/>
        <v>1.8811004550026149E-2</v>
      </c>
      <c r="V320" s="39">
        <f t="shared" si="369"/>
        <v>1.7229055760671821E-3</v>
      </c>
      <c r="W320" s="32">
        <f t="shared" si="375"/>
        <v>0.90755726265445924</v>
      </c>
      <c r="X320" s="32"/>
      <c r="Y320" s="5">
        <f t="shared" ref="Y320:Z335" si="380">AA319</f>
        <v>0</v>
      </c>
      <c r="Z320" s="5">
        <f t="shared" si="370"/>
        <v>5.5892341889245936</v>
      </c>
      <c r="AA320" s="5">
        <f t="shared" si="376"/>
        <v>0</v>
      </c>
      <c r="AB320" s="5">
        <f t="shared" si="361"/>
        <v>5.465573027311323</v>
      </c>
      <c r="AC320" s="32"/>
      <c r="AD320" s="5">
        <f t="shared" ref="AD320:AD334" si="381">$W320*J320</f>
        <v>19681.500633249147</v>
      </c>
      <c r="AE320" s="5">
        <f t="shared" si="363"/>
        <v>-196.81500633249144</v>
      </c>
      <c r="AF320" s="5">
        <f t="shared" si="363"/>
        <v>-2332.1325174205317</v>
      </c>
      <c r="AG320" s="5">
        <f t="shared" si="371"/>
        <v>-11328.532459157697</v>
      </c>
      <c r="AH320" s="5">
        <f t="shared" si="364"/>
        <v>5824.0206503384288</v>
      </c>
      <c r="AI320" s="42">
        <f t="shared" si="379"/>
        <v>0</v>
      </c>
      <c r="AJ320" s="42">
        <f t="shared" ref="AJ320:AJ335" si="382">$D$6*SUM(Y320:Z320,AD320:AE320)</f>
        <v>1911.9959638744574</v>
      </c>
      <c r="AK320" s="42">
        <f t="shared" si="377"/>
        <v>7736.0166142128865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21686.23561634438</v>
      </c>
      <c r="K321" s="11">
        <f t="shared" si="367"/>
        <v>216.86235616344379</v>
      </c>
      <c r="L321" s="24">
        <f t="shared" si="373"/>
        <v>2569.6808492275391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(Interventions)'!$B$264:$AV$384, 34)</f>
        <v>22.424719211324188</v>
      </c>
      <c r="S321" s="46">
        <f>VLOOKUP(I321, '[1]Lapse Rates'!$A$4:$F$24, 5)</f>
        <v>1.7512077999999999E-3</v>
      </c>
      <c r="T321" s="33">
        <f t="shared" ref="T321:T335" si="383">W320</f>
        <v>0.90755726265445924</v>
      </c>
      <c r="U321" s="33">
        <f t="shared" si="374"/>
        <v>2.0351716783224245E-2</v>
      </c>
      <c r="V321" s="39">
        <f t="shared" si="369"/>
        <v>1.5893213573071377E-3</v>
      </c>
      <c r="W321" s="32">
        <f t="shared" si="375"/>
        <v>0.88561622451392785</v>
      </c>
      <c r="X321" s="32"/>
      <c r="Y321" s="5">
        <f t="shared" si="380"/>
        <v>0</v>
      </c>
      <c r="Z321" s="5">
        <f t="shared" si="370"/>
        <v>5.465573027311323</v>
      </c>
      <c r="AA321" s="5">
        <f t="shared" si="376"/>
        <v>0</v>
      </c>
      <c r="AB321" s="5">
        <f t="shared" si="361"/>
        <v>5.3334377327279823</v>
      </c>
      <c r="AC321" s="32"/>
      <c r="AD321" s="5">
        <f t="shared" si="381"/>
        <v>19205.682110466383</v>
      </c>
      <c r="AE321" s="5">
        <f t="shared" si="363"/>
        <v>-192.05682110466381</v>
      </c>
      <c r="AF321" s="5">
        <f t="shared" si="363"/>
        <v>-2275.7510518986369</v>
      </c>
      <c r="AG321" s="5">
        <f>-U321*M321</f>
        <v>-12256.394046644353</v>
      </c>
      <c r="AH321" s="5">
        <f t="shared" si="364"/>
        <v>4481.4801908187292</v>
      </c>
      <c r="AI321" s="42">
        <f t="shared" si="379"/>
        <v>0</v>
      </c>
      <c r="AJ321" s="42">
        <f t="shared" si="382"/>
        <v>1865.7728136003641</v>
      </c>
      <c r="AK321" s="42">
        <f t="shared" si="377"/>
        <v>6347.2530044190935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21686.23561634438</v>
      </c>
      <c r="K322" s="11">
        <f t="shared" si="367"/>
        <v>216.86235616344379</v>
      </c>
      <c r="L322" s="24">
        <f t="shared" si="373"/>
        <v>2569.6808492275391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(Interventions)'!$B$264:$AV$384, 34)</f>
        <v>24.641484546379623</v>
      </c>
      <c r="S322" s="46">
        <f>VLOOKUP(I322, '[1]Lapse Rates'!$A$4:$F$24, 5)</f>
        <v>1.6267663999999999E-3</v>
      </c>
      <c r="T322" s="33">
        <f t="shared" si="383"/>
        <v>0.88561622451392785</v>
      </c>
      <c r="U322" s="33">
        <f t="shared" si="374"/>
        <v>2.1822898510383021E-2</v>
      </c>
      <c r="V322" s="39">
        <f t="shared" si="369"/>
        <v>1.4406907173341141E-3</v>
      </c>
      <c r="W322" s="32">
        <f t="shared" si="375"/>
        <v>0.86235263528621076</v>
      </c>
      <c r="X322" s="32"/>
      <c r="Y322" s="5">
        <f t="shared" si="380"/>
        <v>0</v>
      </c>
      <c r="Z322" s="5">
        <f t="shared" si="370"/>
        <v>5.3334377327279823</v>
      </c>
      <c r="AA322" s="5">
        <f t="shared" si="376"/>
        <v>0</v>
      </c>
      <c r="AB322" s="5">
        <f t="shared" si="361"/>
        <v>5.1933376519577941</v>
      </c>
      <c r="AC322" s="32"/>
      <c r="AD322" s="5">
        <f t="shared" si="381"/>
        <v>18701.182433192258</v>
      </c>
      <c r="AE322" s="5">
        <f t="shared" si="363"/>
        <v>-187.01182433192258</v>
      </c>
      <c r="AF322" s="5">
        <f t="shared" si="363"/>
        <v>-2215.9710521758761</v>
      </c>
      <c r="AG322" s="5">
        <f t="shared" ref="AG322:AG335" si="384">-U322*M322</f>
        <v>-13142.382347009456</v>
      </c>
      <c r="AH322" s="5">
        <f t="shared" si="364"/>
        <v>3155.8172096750041</v>
      </c>
      <c r="AI322" s="42">
        <f t="shared" si="379"/>
        <v>0</v>
      </c>
      <c r="AJ322" s="42">
        <f t="shared" si="382"/>
        <v>1816.7633469707794</v>
      </c>
      <c r="AK322" s="42">
        <f t="shared" si="377"/>
        <v>4972.5805566457839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21686.23561634438</v>
      </c>
      <c r="K323" s="11">
        <f t="shared" si="367"/>
        <v>216.86235616344379</v>
      </c>
      <c r="L323" s="24">
        <f t="shared" si="373"/>
        <v>2569.6808492275391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(Interventions)'!$B$264:$AV$384, 34)</f>
        <v>27.191064005706217</v>
      </c>
      <c r="S323" s="46">
        <f>VLOOKUP(I323, '[1]Lapse Rates'!$A$4:$F$24, 5)</f>
        <v>1.427546E-3</v>
      </c>
      <c r="T323" s="33">
        <f t="shared" si="383"/>
        <v>0.86235263528621076</v>
      </c>
      <c r="U323" s="33">
        <f t="shared" si="374"/>
        <v>2.3448285701556784E-2</v>
      </c>
      <c r="V323" s="39">
        <f t="shared" si="369"/>
        <v>1.231048055092289E-3</v>
      </c>
      <c r="W323" s="32">
        <f t="shared" si="375"/>
        <v>0.83767330152956165</v>
      </c>
      <c r="X323" s="32"/>
      <c r="Y323" s="5">
        <f t="shared" si="380"/>
        <v>0</v>
      </c>
      <c r="Z323" s="5">
        <f t="shared" si="370"/>
        <v>5.1933376519577941</v>
      </c>
      <c r="AA323" s="5">
        <f t="shared" si="376"/>
        <v>0</v>
      </c>
      <c r="AB323" s="5">
        <f t="shared" si="361"/>
        <v>5.0447115470684638</v>
      </c>
      <c r="AC323" s="32"/>
      <c r="AD323" s="5">
        <f t="shared" si="381"/>
        <v>18165.980586491165</v>
      </c>
      <c r="AE323" s="5">
        <f t="shared" si="363"/>
        <v>-181.65980586491165</v>
      </c>
      <c r="AF323" s="5">
        <f t="shared" si="363"/>
        <v>-2152.5530408497202</v>
      </c>
      <c r="AG323" s="5">
        <f t="shared" si="384"/>
        <v>-14121.237649762841</v>
      </c>
      <c r="AH323" s="5">
        <f t="shared" si="364"/>
        <v>1710.5300900136936</v>
      </c>
      <c r="AI323" s="42">
        <f t="shared" si="379"/>
        <v>0</v>
      </c>
      <c r="AJ323" s="42">
        <f t="shared" si="382"/>
        <v>1764.7713350030929</v>
      </c>
      <c r="AK323" s="42">
        <f t="shared" si="377"/>
        <v>3475.3014250167862</v>
      </c>
    </row>
    <row r="324" spans="1:37" ht="15" x14ac:dyDescent="0.2">
      <c r="A324" s="12"/>
      <c r="B324" s="13">
        <v>1</v>
      </c>
      <c r="C324" s="10">
        <f>$H$314*0.14+$B$327</f>
        <v>3220.2679177178707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21686.23561634438</v>
      </c>
      <c r="K324" s="11">
        <f t="shared" si="367"/>
        <v>216.86235616344379</v>
      </c>
      <c r="L324" s="24">
        <f t="shared" si="373"/>
        <v>2569.6808492275391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(Interventions)'!$B$264:$AV$384, 34)</f>
        <v>30.123942693284814</v>
      </c>
      <c r="S324" s="46">
        <f>VLOOKUP(I324, '[1]Lapse Rates'!$A$4:$F$24, 5)</f>
        <v>1.4710299999999999E-3</v>
      </c>
      <c r="T324" s="33">
        <f t="shared" si="383"/>
        <v>0.83767330152956165</v>
      </c>
      <c r="U324" s="33">
        <f t="shared" si="374"/>
        <v>2.5234022530971206E-2</v>
      </c>
      <c r="V324" s="39">
        <f t="shared" si="369"/>
        <v>1.2322425567490309E-3</v>
      </c>
      <c r="W324" s="32">
        <f t="shared" si="375"/>
        <v>0.81120703644184144</v>
      </c>
      <c r="X324" s="32"/>
      <c r="Y324" s="5">
        <f t="shared" si="380"/>
        <v>0</v>
      </c>
      <c r="Z324" s="5">
        <f t="shared" si="370"/>
        <v>5.0447115470684638</v>
      </c>
      <c r="AA324" s="5">
        <f t="shared" si="376"/>
        <v>0</v>
      </c>
      <c r="AB324" s="5">
        <f t="shared" si="361"/>
        <v>4.8853240234933368</v>
      </c>
      <c r="AC324" s="32"/>
      <c r="AD324" s="5">
        <f t="shared" si="381"/>
        <v>17592.026925914237</v>
      </c>
      <c r="AE324" s="5">
        <f t="shared" si="363"/>
        <v>-175.92026925914234</v>
      </c>
      <c r="AF324" s="5">
        <f t="shared" si="363"/>
        <v>-2084.5431863032263</v>
      </c>
      <c r="AG324" s="5">
        <f t="shared" si="384"/>
        <v>-15196.660154804258</v>
      </c>
      <c r="AH324" s="5">
        <f t="shared" si="364"/>
        <v>134.90331554760996</v>
      </c>
      <c r="AI324" s="42">
        <f t="shared" si="379"/>
        <v>0</v>
      </c>
      <c r="AJ324" s="42">
        <f t="shared" si="382"/>
        <v>1709.0149492206322</v>
      </c>
      <c r="AK324" s="42">
        <f t="shared" si="377"/>
        <v>1843.9182647682421</v>
      </c>
    </row>
    <row r="325" spans="1:37" ht="15" x14ac:dyDescent="0.2">
      <c r="A325" s="12"/>
      <c r="B325" s="70" t="s">
        <v>49</v>
      </c>
      <c r="C325" s="10">
        <f>$H$314*0.11+$B$327</f>
        <v>2569.6808492275391</v>
      </c>
      <c r="D325" s="1"/>
      <c r="E325" s="1"/>
      <c r="F325" s="1"/>
      <c r="I325" s="2">
        <f t="shared" si="366"/>
        <v>10</v>
      </c>
      <c r="J325" s="11">
        <f t="shared" si="356"/>
        <v>21686.23561634438</v>
      </c>
      <c r="K325" s="11">
        <f t="shared" si="367"/>
        <v>216.86235616344379</v>
      </c>
      <c r="L325" s="24">
        <f t="shared" si="373"/>
        <v>2569.6808492275391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(Interventions)'!$B$264:$AV$384, 34)</f>
        <v>33.609817046875733</v>
      </c>
      <c r="S325" s="46">
        <f>VLOOKUP(I325, '[1]Lapse Rates'!$A$4:$F$24, 5)</f>
        <v>1.273365E-3</v>
      </c>
      <c r="T325" s="33">
        <f t="shared" si="383"/>
        <v>0.81120703644184144</v>
      </c>
      <c r="U325" s="33">
        <f t="shared" si="374"/>
        <v>2.7264520081948546E-2</v>
      </c>
      <c r="V325" s="39">
        <f t="shared" si="369"/>
        <v>1.0329626479587655E-3</v>
      </c>
      <c r="W325" s="32">
        <f t="shared" si="375"/>
        <v>0.78290955371193416</v>
      </c>
      <c r="X325" s="32"/>
      <c r="Y325" s="5">
        <f t="shared" si="380"/>
        <v>0</v>
      </c>
      <c r="Z325" s="5">
        <f t="shared" si="370"/>
        <v>4.8853240234933368</v>
      </c>
      <c r="AA325" s="5">
        <f t="shared" si="376"/>
        <v>0</v>
      </c>
      <c r="AB325" s="5">
        <f t="shared" si="361"/>
        <v>4.7149083762238435</v>
      </c>
      <c r="AC325" s="32"/>
      <c r="AD325" s="5">
        <f t="shared" si="381"/>
        <v>16978.361048084029</v>
      </c>
      <c r="AE325" s="5">
        <f t="shared" si="363"/>
        <v>-169.78361048084028</v>
      </c>
      <c r="AF325" s="5">
        <f t="shared" si="363"/>
        <v>-2011.8276868508365</v>
      </c>
      <c r="AG325" s="5">
        <f t="shared" si="384"/>
        <v>-16419.484664431791</v>
      </c>
      <c r="AH325" s="5">
        <f>SUM(AD325:AG325)</f>
        <v>-1622.7349136794401</v>
      </c>
      <c r="AI325" s="42">
        <f t="shared" si="379"/>
        <v>0</v>
      </c>
      <c r="AJ325" s="42">
        <f t="shared" si="382"/>
        <v>1649.4006969155776</v>
      </c>
      <c r="AK325" s="42">
        <f t="shared" si="377"/>
        <v>26.665783236137486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21686.23561634438</v>
      </c>
      <c r="K326" s="11">
        <f t="shared" si="367"/>
        <v>216.86235616344379</v>
      </c>
      <c r="L326" s="24">
        <f t="shared" si="373"/>
        <v>2569.6808492275391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(Interventions)'!$B$264:$AV$384, 34)</f>
        <v>37.61645894011771</v>
      </c>
      <c r="S326" s="46">
        <f>VLOOKUP(I326, '[1]Lapse Rates'!$A$4:$F$24, 5)</f>
        <v>1.2241776999999999E-3</v>
      </c>
      <c r="T326" s="33">
        <f t="shared" si="383"/>
        <v>0.78290955371193416</v>
      </c>
      <c r="U326" s="33">
        <f t="shared" si="374"/>
        <v>2.9450285081030852E-2</v>
      </c>
      <c r="V326" s="39">
        <f t="shared" si="369"/>
        <v>9.5842041677110198E-4</v>
      </c>
      <c r="W326" s="32">
        <f t="shared" si="375"/>
        <v>0.75250084821413221</v>
      </c>
      <c r="X326" s="31"/>
      <c r="Y326" s="5">
        <f t="shared" si="380"/>
        <v>0</v>
      </c>
      <c r="Z326" s="5">
        <f t="shared" si="370"/>
        <v>4.7149083762238435</v>
      </c>
      <c r="AA326" s="5">
        <f t="shared" si="376"/>
        <v>0</v>
      </c>
      <c r="AB326" s="5">
        <f t="shared" si="361"/>
        <v>4.531778333191486</v>
      </c>
      <c r="AC326" s="32"/>
      <c r="AD326" s="5">
        <f t="shared" si="381"/>
        <v>16318.910695870671</v>
      </c>
      <c r="AE326" s="5">
        <f t="shared" si="363"/>
        <v>-163.1891069587067</v>
      </c>
      <c r="AF326" s="5">
        <f t="shared" si="363"/>
        <v>-1933.6870186833348</v>
      </c>
      <c r="AG326" s="5">
        <f t="shared" si="384"/>
        <v>-17735.81573406413</v>
      </c>
      <c r="AH326" s="5">
        <f t="shared" ref="AH326:AH335" si="385">SUM(AD326:AG326)</f>
        <v>-3513.7811638355015</v>
      </c>
      <c r="AI326" s="42">
        <f t="shared" si="379"/>
        <v>0</v>
      </c>
      <c r="AJ326" s="42">
        <f t="shared" si="382"/>
        <v>1585.3388203839713</v>
      </c>
      <c r="AK326" s="42">
        <f t="shared" ref="AK326:AK335" si="386">SUM(AH326:AJ326)</f>
        <v>-1928.4423434515302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21686.23561634438</v>
      </c>
      <c r="K327" s="11">
        <f t="shared" si="367"/>
        <v>216.86235616344379</v>
      </c>
      <c r="L327" s="24">
        <f t="shared" si="373"/>
        <v>2569.6808492275391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(Interventions)'!$B$264:$AV$384, 34)</f>
        <v>42.201746692751804</v>
      </c>
      <c r="S327" s="46">
        <f>VLOOKUP(I327, '[1]Lapse Rates'!$A$4:$F$24, 5)</f>
        <v>1.0124068E-3</v>
      </c>
      <c r="T327" s="33">
        <f t="shared" si="383"/>
        <v>0.75250084821413221</v>
      </c>
      <c r="U327" s="33">
        <f t="shared" si="374"/>
        <v>3.1756850182413685E-2</v>
      </c>
      <c r="V327" s="39">
        <f t="shared" si="369"/>
        <v>7.6183697573775535E-4</v>
      </c>
      <c r="W327" s="32">
        <f t="shared" si="375"/>
        <v>0.71998216105598078</v>
      </c>
      <c r="X327" s="31"/>
      <c r="Y327" s="5">
        <f t="shared" si="380"/>
        <v>0</v>
      </c>
      <c r="Z327" s="5">
        <f t="shared" si="370"/>
        <v>4.531778333191486</v>
      </c>
      <c r="AA327" s="5">
        <f t="shared" si="376"/>
        <v>0</v>
      </c>
      <c r="AB327" s="5">
        <f t="shared" si="361"/>
        <v>4.3359413687058224</v>
      </c>
      <c r="AC327" s="32"/>
      <c r="AD327" s="5">
        <f t="shared" si="381"/>
        <v>15613.702784224806</v>
      </c>
      <c r="AE327" s="5">
        <f t="shared" si="363"/>
        <v>-156.13702784224805</v>
      </c>
      <c r="AF327" s="5">
        <f t="shared" si="363"/>
        <v>-1850.1243710510114</v>
      </c>
      <c r="AG327" s="5">
        <f t="shared" si="384"/>
        <v>-19124.89612850481</v>
      </c>
      <c r="AH327" s="5">
        <f t="shared" si="385"/>
        <v>-5517.4547431732626</v>
      </c>
      <c r="AI327" s="42">
        <f t="shared" si="379"/>
        <v>0</v>
      </c>
      <c r="AJ327" s="42">
        <f t="shared" si="382"/>
        <v>1516.8317681556152</v>
      </c>
      <c r="AK327" s="42">
        <f t="shared" si="386"/>
        <v>-4000.6229750176471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21686.23561634438</v>
      </c>
      <c r="K328" s="11">
        <f t="shared" si="367"/>
        <v>216.86235616344379</v>
      </c>
      <c r="L328" s="24">
        <f t="shared" si="373"/>
        <v>2569.6808492275391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(Interventions)'!$B$264:$AV$384, 34)</f>
        <v>47.479631148745582</v>
      </c>
      <c r="S328" s="46">
        <f>VLOOKUP(I328, '[1]Lapse Rates'!$A$4:$F$24, 5)</f>
        <v>8.7385670000000003E-4</v>
      </c>
      <c r="T328" s="33">
        <f t="shared" si="383"/>
        <v>0.71998216105598078</v>
      </c>
      <c r="U328" s="33">
        <f t="shared" si="374"/>
        <v>3.4184487440614704E-2</v>
      </c>
      <c r="V328" s="39">
        <f t="shared" si="369"/>
        <v>6.2916123531924785E-4</v>
      </c>
      <c r="W328" s="32">
        <f t="shared" si="375"/>
        <v>0.68516851238004683</v>
      </c>
      <c r="X328" s="31"/>
      <c r="Y328" s="5">
        <f t="shared" si="380"/>
        <v>0</v>
      </c>
      <c r="Z328" s="5">
        <f t="shared" si="370"/>
        <v>4.3359413687058224</v>
      </c>
      <c r="AA328" s="5">
        <f t="shared" si="376"/>
        <v>0</v>
      </c>
      <c r="AB328" s="5">
        <f t="shared" si="361"/>
        <v>4.1262834804212325</v>
      </c>
      <c r="AC328" s="32"/>
      <c r="AD328" s="5">
        <f t="shared" si="381"/>
        <v>14858.725796373867</v>
      </c>
      <c r="AE328" s="5">
        <f t="shared" si="363"/>
        <v>-148.58725796373867</v>
      </c>
      <c r="AF328" s="5">
        <f t="shared" si="363"/>
        <v>-1760.6644047567283</v>
      </c>
      <c r="AG328" s="5">
        <f t="shared" si="384"/>
        <v>-20586.889686873954</v>
      </c>
      <c r="AH328" s="5">
        <f t="shared" si="385"/>
        <v>-7637.4155532205532</v>
      </c>
      <c r="AI328" s="42">
        <f t="shared" si="379"/>
        <v>0</v>
      </c>
      <c r="AJ328" s="42">
        <f t="shared" si="382"/>
        <v>1443.4899464663038</v>
      </c>
      <c r="AK328" s="42">
        <f t="shared" si="386"/>
        <v>-6193.9256067542492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21686.23561634438</v>
      </c>
      <c r="K329" s="11">
        <f t="shared" si="367"/>
        <v>216.86235616344379</v>
      </c>
      <c r="L329" s="24">
        <f t="shared" si="373"/>
        <v>2569.6808492275391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(Interventions)'!$B$264:$AV$384, 34)</f>
        <v>53.353598609834592</v>
      </c>
      <c r="S329" s="46">
        <f>VLOOKUP(I329, '[1]Lapse Rates'!$A$4:$F$24, 5)</f>
        <v>8.3940749999999998E-4</v>
      </c>
      <c r="T329" s="33">
        <f t="shared" si="383"/>
        <v>0.68516851238004683</v>
      </c>
      <c r="U329" s="33">
        <f t="shared" si="374"/>
        <v>3.6556205789622501E-2</v>
      </c>
      <c r="V329" s="39">
        <f t="shared" si="369"/>
        <v>5.7513558805565414E-4</v>
      </c>
      <c r="W329" s="32">
        <f t="shared" si="375"/>
        <v>0.64803717100236868</v>
      </c>
      <c r="X329" s="31"/>
      <c r="Y329" s="5">
        <f t="shared" si="380"/>
        <v>0</v>
      </c>
      <c r="Z329" s="5">
        <f t="shared" si="370"/>
        <v>4.1262834804212325</v>
      </c>
      <c r="AA329" s="5">
        <f t="shared" si="376"/>
        <v>0</v>
      </c>
      <c r="AB329" s="5">
        <f t="shared" si="361"/>
        <v>3.9026677745558547</v>
      </c>
      <c r="AC329" s="32"/>
      <c r="AD329" s="5">
        <f t="shared" si="381"/>
        <v>14053.486778506622</v>
      </c>
      <c r="AE329" s="5">
        <f t="shared" si="363"/>
        <v>-140.53486778506621</v>
      </c>
      <c r="AF329" s="5">
        <f t="shared" si="363"/>
        <v>-1665.2487079123787</v>
      </c>
      <c r="AG329" s="5">
        <f t="shared" si="384"/>
        <v>-22015.20725647857</v>
      </c>
      <c r="AH329" s="5">
        <f t="shared" si="385"/>
        <v>-9767.5040536693941</v>
      </c>
      <c r="AI329" s="42">
        <f t="shared" si="379"/>
        <v>0</v>
      </c>
      <c r="AJ329" s="42">
        <f t="shared" si="382"/>
        <v>1365.2653708512139</v>
      </c>
      <c r="AK329" s="42">
        <f t="shared" si="386"/>
        <v>-8402.2386828181807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21686.23561634438</v>
      </c>
      <c r="K330" s="11">
        <f t="shared" si="367"/>
        <v>216.86235616344379</v>
      </c>
      <c r="L330" s="24">
        <f t="shared" si="373"/>
        <v>2569.6808492275391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(Interventions)'!$B$264:$AV$384, 34)</f>
        <v>59.858264307341344</v>
      </c>
      <c r="S330" s="46">
        <f>VLOOKUP(I330, '[1]Lapse Rates'!$A$4:$F$24, 5)</f>
        <v>7.2940090000000004E-4</v>
      </c>
      <c r="T330" s="33">
        <f t="shared" si="383"/>
        <v>0.64803717100236868</v>
      </c>
      <c r="U330" s="33">
        <f t="shared" si="374"/>
        <v>3.8790380262841546E-2</v>
      </c>
      <c r="V330" s="39">
        <f t="shared" si="369"/>
        <v>4.7267889576258165E-4</v>
      </c>
      <c r="W330" s="32">
        <f t="shared" si="375"/>
        <v>0.60877411184376451</v>
      </c>
      <c r="X330" s="31"/>
      <c r="Y330" s="5">
        <f t="shared" si="380"/>
        <v>0</v>
      </c>
      <c r="Z330" s="5">
        <f t="shared" si="370"/>
        <v>3.9026677745558547</v>
      </c>
      <c r="AA330" s="5">
        <f t="shared" si="376"/>
        <v>0</v>
      </c>
      <c r="AB330" s="5">
        <f t="shared" si="361"/>
        <v>3.6662142460155844</v>
      </c>
      <c r="AC330" s="32"/>
      <c r="AD330" s="5">
        <f t="shared" si="381"/>
        <v>13202.018826574664</v>
      </c>
      <c r="AE330" s="5">
        <f t="shared" si="363"/>
        <v>-132.02018826574661</v>
      </c>
      <c r="AF330" s="5">
        <f t="shared" si="363"/>
        <v>-1564.3551767104257</v>
      </c>
      <c r="AG330" s="5">
        <f t="shared" si="384"/>
        <v>-23360.691915310803</v>
      </c>
      <c r="AH330" s="5">
        <f t="shared" si="385"/>
        <v>-11855.048453712312</v>
      </c>
      <c r="AI330" s="42">
        <f t="shared" si="379"/>
        <v>0</v>
      </c>
      <c r="AJ330" s="42">
        <f t="shared" si="382"/>
        <v>1282.5497181267885</v>
      </c>
      <c r="AK330" s="42">
        <f t="shared" si="386"/>
        <v>-10572.498735585523</v>
      </c>
    </row>
    <row r="331" spans="1:37" ht="15" x14ac:dyDescent="0.2">
      <c r="I331" s="2">
        <f t="shared" si="366"/>
        <v>16</v>
      </c>
      <c r="J331" s="11">
        <f t="shared" si="356"/>
        <v>21686.23561634438</v>
      </c>
      <c r="K331" s="11">
        <f t="shared" si="367"/>
        <v>216.86235616344379</v>
      </c>
      <c r="L331" s="24">
        <f t="shared" si="373"/>
        <v>2569.6808492275391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(Interventions)'!$B$264:$AV$384, 34)</f>
        <v>66.918364098493072</v>
      </c>
      <c r="S331" s="46">
        <f>VLOOKUP(I331, '[1]Lapse Rates'!$A$4:$F$24, 5)</f>
        <v>6.1234970000000001E-4</v>
      </c>
      <c r="T331" s="33">
        <f t="shared" si="383"/>
        <v>0.60877411184376451</v>
      </c>
      <c r="U331" s="33">
        <f t="shared" si="374"/>
        <v>4.0738167670097775E-2</v>
      </c>
      <c r="V331" s="39">
        <f t="shared" si="369"/>
        <v>3.7278264475529564E-4</v>
      </c>
      <c r="W331" s="32">
        <f t="shared" si="375"/>
        <v>0.56766316152891139</v>
      </c>
      <c r="X331" s="31"/>
      <c r="Y331" s="5">
        <f t="shared" si="380"/>
        <v>0</v>
      </c>
      <c r="Z331" s="5">
        <f t="shared" si="370"/>
        <v>3.6662142460155844</v>
      </c>
      <c r="AA331" s="5">
        <f t="shared" si="376"/>
        <v>0</v>
      </c>
      <c r="AB331" s="5">
        <f t="shared" si="361"/>
        <v>3.4186321810439475</v>
      </c>
      <c r="AC331" s="32"/>
      <c r="AD331" s="5">
        <f t="shared" si="381"/>
        <v>12310.47707163493</v>
      </c>
      <c r="AE331" s="5">
        <f t="shared" si="363"/>
        <v>-123.10477071634931</v>
      </c>
      <c r="AF331" s="5">
        <f t="shared" si="363"/>
        <v>-1458.7131549928026</v>
      </c>
      <c r="AG331" s="5">
        <f t="shared" si="384"/>
        <v>-24533.705977795311</v>
      </c>
      <c r="AH331" s="5">
        <f t="shared" si="385"/>
        <v>-13805.046831869531</v>
      </c>
      <c r="AI331" s="42">
        <f t="shared" si="379"/>
        <v>0</v>
      </c>
      <c r="AJ331" s="42">
        <f t="shared" si="382"/>
        <v>1195.9408783376471</v>
      </c>
      <c r="AK331" s="42">
        <f t="shared" si="386"/>
        <v>-12609.105953531884</v>
      </c>
    </row>
    <row r="332" spans="1:37" ht="15" x14ac:dyDescent="0.2">
      <c r="I332" s="2">
        <f t="shared" si="366"/>
        <v>17</v>
      </c>
      <c r="J332" s="11">
        <f t="shared" si="356"/>
        <v>21686.23561634438</v>
      </c>
      <c r="K332" s="11">
        <f t="shared" si="367"/>
        <v>216.86235616344379</v>
      </c>
      <c r="L332" s="24">
        <f t="shared" si="373"/>
        <v>2569.6808492275391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(Interventions)'!$B$264:$AV$384, 34)</f>
        <v>74.637328634831093</v>
      </c>
      <c r="S332" s="46">
        <f>VLOOKUP(I332, '[1]Lapse Rates'!$A$4:$F$24, 5)</f>
        <v>4.6742110000000002E-4</v>
      </c>
      <c r="T332" s="33">
        <f t="shared" si="383"/>
        <v>0.56766316152891139</v>
      </c>
      <c r="U332" s="33">
        <f t="shared" si="374"/>
        <v>4.2368861940920564E-2</v>
      </c>
      <c r="V332" s="39">
        <f t="shared" si="369"/>
        <v>2.6533773939132143E-4</v>
      </c>
      <c r="W332" s="32">
        <f t="shared" si="375"/>
        <v>0.52502896184859948</v>
      </c>
      <c r="X332" s="31"/>
      <c r="Y332" s="5">
        <f t="shared" si="380"/>
        <v>0</v>
      </c>
      <c r="Z332" s="5">
        <f t="shared" si="370"/>
        <v>3.4186321810439475</v>
      </c>
      <c r="AA332" s="5">
        <f t="shared" si="376"/>
        <v>0</v>
      </c>
      <c r="AB332" s="5">
        <f t="shared" si="361"/>
        <v>3.1618766666512022</v>
      </c>
      <c r="AC332" s="32"/>
      <c r="AD332" s="5">
        <f t="shared" si="381"/>
        <v>11385.901772053412</v>
      </c>
      <c r="AE332" s="5">
        <f t="shared" si="363"/>
        <v>-113.85901772053413</v>
      </c>
      <c r="AF332" s="5">
        <f t="shared" si="363"/>
        <v>-1349.1568685521622</v>
      </c>
      <c r="AG332" s="5">
        <f t="shared" si="384"/>
        <v>-25515.757357818649</v>
      </c>
      <c r="AH332" s="5">
        <f t="shared" si="385"/>
        <v>-15592.871472037932</v>
      </c>
      <c r="AI332" s="42">
        <f t="shared" si="379"/>
        <v>0</v>
      </c>
      <c r="AJ332" s="42">
        <f t="shared" si="382"/>
        <v>1106.1227620170159</v>
      </c>
      <c r="AK332" s="42">
        <f t="shared" si="386"/>
        <v>-14486.748710020916</v>
      </c>
    </row>
    <row r="333" spans="1:37" ht="15" x14ac:dyDescent="0.2">
      <c r="I333" s="2">
        <f t="shared" si="366"/>
        <v>18</v>
      </c>
      <c r="J333" s="11">
        <f t="shared" si="356"/>
        <v>21686.23561634438</v>
      </c>
      <c r="K333" s="11">
        <f t="shared" si="367"/>
        <v>216.86235616344379</v>
      </c>
      <c r="L333" s="24">
        <f t="shared" si="373"/>
        <v>2569.6808492275391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(Interventions)'!$B$264:$AV$384, 34)</f>
        <v>83.281538437115358</v>
      </c>
      <c r="S333" s="46">
        <f>VLOOKUP(I333, '[1]Lapse Rates'!$A$4:$F$24, 5)</f>
        <v>4.0205260000000001E-4</v>
      </c>
      <c r="T333" s="33">
        <f t="shared" si="383"/>
        <v>0.52502896184859948</v>
      </c>
      <c r="U333" s="33">
        <f t="shared" si="374"/>
        <v>4.3725219666792908E-2</v>
      </c>
      <c r="V333" s="39">
        <f t="shared" si="369"/>
        <v>2.1108925918653023E-4</v>
      </c>
      <c r="W333" s="32">
        <f t="shared" si="375"/>
        <v>0.48109265292262005</v>
      </c>
      <c r="X333" s="31"/>
      <c r="Y333" s="5">
        <f t="shared" si="380"/>
        <v>0</v>
      </c>
      <c r="Z333" s="5">
        <f t="shared" si="380"/>
        <v>3.1618766666512022</v>
      </c>
      <c r="AA333" s="5">
        <f t="shared" si="376"/>
        <v>0</v>
      </c>
      <c r="AB333" s="5">
        <f t="shared" si="361"/>
        <v>2.8972794727693656</v>
      </c>
      <c r="AC333" s="32"/>
      <c r="AD333" s="5">
        <f t="shared" si="381"/>
        <v>10433.088624572129</v>
      </c>
      <c r="AE333" s="5">
        <f t="shared" si="363"/>
        <v>-104.33088624572127</v>
      </c>
      <c r="AF333" s="5">
        <f t="shared" si="363"/>
        <v>-1236.254576919328</v>
      </c>
      <c r="AG333" s="5">
        <f t="shared" si="384"/>
        <v>-26332.595314713028</v>
      </c>
      <c r="AH333" s="5">
        <f t="shared" si="385"/>
        <v>-17240.092153305948</v>
      </c>
      <c r="AI333" s="42">
        <f t="shared" si="379"/>
        <v>0</v>
      </c>
      <c r="AJ333" s="42">
        <f t="shared" si="382"/>
        <v>1013.561314230819</v>
      </c>
      <c r="AK333" s="42">
        <f t="shared" si="386"/>
        <v>-16226.530839075129</v>
      </c>
    </row>
    <row r="334" spans="1:37" ht="15" x14ac:dyDescent="0.2">
      <c r="I334" s="2">
        <f t="shared" si="366"/>
        <v>19</v>
      </c>
      <c r="J334" s="11">
        <f t="shared" si="356"/>
        <v>21686.23561634438</v>
      </c>
      <c r="K334" s="11">
        <f t="shared" si="367"/>
        <v>216.86235616344379</v>
      </c>
      <c r="L334" s="24">
        <f t="shared" si="373"/>
        <v>2569.6808492275391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(Interventions)'!$B$264:$AV$384, 34)</f>
        <v>92.948535505320891</v>
      </c>
      <c r="S334" s="46">
        <f>VLOOKUP(I334, '[1]Lapse Rates'!$A$4:$F$24, 5)</f>
        <v>3.3283375800000001E-2</v>
      </c>
      <c r="T334" s="33">
        <f t="shared" si="383"/>
        <v>0.48109265292262005</v>
      </c>
      <c r="U334" s="33">
        <f t="shared" si="374"/>
        <v>4.4716857531527168E-2</v>
      </c>
      <c r="V334" s="39">
        <f t="shared" si="369"/>
        <v>1.601238756184253E-2</v>
      </c>
      <c r="W334" s="32">
        <f t="shared" si="375"/>
        <v>0.42036340782925036</v>
      </c>
      <c r="X334" s="31"/>
      <c r="Y334" s="5">
        <f t="shared" si="380"/>
        <v>0</v>
      </c>
      <c r="Z334" s="5">
        <f t="shared" si="380"/>
        <v>2.8972794727693656</v>
      </c>
      <c r="AA334" s="5">
        <f t="shared" si="376"/>
        <v>0</v>
      </c>
      <c r="AB334" s="5">
        <f t="shared" si="361"/>
        <v>2.5315503473360161</v>
      </c>
      <c r="AC334" s="32"/>
      <c r="AD334" s="5">
        <f t="shared" si="381"/>
        <v>9116.0999066745862</v>
      </c>
      <c r="AE334" s="5">
        <f t="shared" si="363"/>
        <v>-91.160999066745873</v>
      </c>
      <c r="AF334" s="5">
        <f t="shared" si="363"/>
        <v>-1080.1997988148505</v>
      </c>
      <c r="AG334" s="5">
        <f t="shared" si="384"/>
        <v>-26929.788394354076</v>
      </c>
      <c r="AH334" s="5">
        <f t="shared" si="385"/>
        <v>-18985.049285561086</v>
      </c>
      <c r="AI334" s="42">
        <f t="shared" si="379"/>
        <v>0</v>
      </c>
      <c r="AJ334" s="42">
        <f t="shared" si="382"/>
        <v>885.63072995260779</v>
      </c>
      <c r="AK334" s="42">
        <f t="shared" si="386"/>
        <v>-18099.418555608478</v>
      </c>
    </row>
    <row r="335" spans="1:37" ht="15" x14ac:dyDescent="0.2">
      <c r="I335" s="2">
        <f t="shared" si="366"/>
        <v>20</v>
      </c>
      <c r="J335" s="11">
        <f t="shared" si="356"/>
        <v>21686.23561634438</v>
      </c>
      <c r="K335" s="11">
        <f t="shared" si="367"/>
        <v>216.86235616344379</v>
      </c>
      <c r="L335" s="24">
        <f t="shared" si="373"/>
        <v>2569.6808492275391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(Interventions)'!$B$264:$AV$384, 34)</f>
        <v>103.79949825751437</v>
      </c>
      <c r="S335" s="46">
        <f>VLOOKUP(I335, '[1]Lapse Rates'!$A$4:$F$24, 5)</f>
        <v>0</v>
      </c>
      <c r="T335" s="33">
        <f t="shared" si="383"/>
        <v>0.42036340782925036</v>
      </c>
      <c r="U335" s="33">
        <f t="shared" si="374"/>
        <v>4.3633510818495078E-2</v>
      </c>
      <c r="V335" s="39">
        <f t="shared" si="369"/>
        <v>0</v>
      </c>
      <c r="W335" s="32">
        <f t="shared" si="375"/>
        <v>0.37672989701075527</v>
      </c>
      <c r="X335" s="31"/>
      <c r="Y335" s="5">
        <f t="shared" si="380"/>
        <v>0</v>
      </c>
      <c r="Z335" s="5">
        <f t="shared" si="380"/>
        <v>2.5315503473360161</v>
      </c>
      <c r="AA335" s="5">
        <f t="shared" si="376"/>
        <v>0</v>
      </c>
      <c r="AB335" s="5">
        <f t="shared" si="361"/>
        <v>2.2687766914689012</v>
      </c>
      <c r="AC335" s="32"/>
      <c r="AD335" s="5">
        <f>$W335*J335</f>
        <v>8169.8533102963911</v>
      </c>
      <c r="AE335" s="5">
        <f t="shared" si="363"/>
        <v>-81.698533102963907</v>
      </c>
      <c r="AF335" s="5">
        <f t="shared" si="363"/>
        <v>-968.07560168000089</v>
      </c>
      <c r="AG335" s="5">
        <f t="shared" si="384"/>
        <v>-26277.365586711472</v>
      </c>
      <c r="AH335" s="5">
        <f t="shared" si="385"/>
        <v>-19157.286411198045</v>
      </c>
      <c r="AI335" s="42">
        <f t="shared" si="379"/>
        <v>0</v>
      </c>
      <c r="AJ335" s="42">
        <f t="shared" si="382"/>
        <v>793.69632873174896</v>
      </c>
      <c r="AK335" s="42">
        <f t="shared" si="386"/>
        <v>-18363.590082466297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340422.7886661056</v>
      </c>
      <c r="AE338" s="21">
        <f t="shared" ref="AE338:AK338" si="387">SUM(AE315:AE335)</f>
        <v>-11648.590610906007</v>
      </c>
      <c r="AF338" s="21">
        <f t="shared" si="387"/>
        <v>-38461.416296251598</v>
      </c>
      <c r="AG338" s="21">
        <f t="shared" si="387"/>
        <v>-353198.35261912609</v>
      </c>
      <c r="AH338" s="21">
        <f t="shared" si="387"/>
        <v>-62885.570860178108</v>
      </c>
      <c r="AI338" s="21">
        <f t="shared" si="387"/>
        <v>0</v>
      </c>
      <c r="AJ338" s="21">
        <f t="shared" si="387"/>
        <v>30985.348391856311</v>
      </c>
      <c r="AK338" s="21">
        <f t="shared" si="387"/>
        <v>-31900.222468321786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175818.31564105704</v>
      </c>
      <c r="AE340" s="21">
        <f t="shared" ref="AE340:AK340" si="388">AE315+NPV($D$6,AE316:AE335)</f>
        <v>-10021.598521760417</v>
      </c>
      <c r="AF340" s="21">
        <f t="shared" si="388"/>
        <v>-19182.595908580828</v>
      </c>
      <c r="AG340" s="21">
        <f t="shared" si="388"/>
        <v>-125324.35400795711</v>
      </c>
      <c r="AH340" s="21">
        <f t="shared" si="388"/>
        <v>21289.767202758623</v>
      </c>
      <c r="AI340" s="21">
        <f t="shared" si="388"/>
        <v>0</v>
      </c>
      <c r="AJ340" s="21">
        <f t="shared" si="388"/>
        <v>14992.53676337761</v>
      </c>
      <c r="AK340" s="21">
        <f t="shared" si="388"/>
        <v>36282.303966136227</v>
      </c>
    </row>
    <row r="342" spans="1:39" x14ac:dyDescent="0.15">
      <c r="AC342" s="22" t="str">
        <f>"Present Value at "&amp;TEXT($D$7,"0.00%")&amp;":"</f>
        <v>Present Value at 5.64%:</v>
      </c>
      <c r="AD342" s="21">
        <f>AD315+NPV($D$7,AD316:AD335)</f>
        <v>224000.01058670948</v>
      </c>
      <c r="AE342" s="21">
        <f t="shared" ref="AE342:AK342" si="389">AE315+NPV($D$7,AE316:AE335)</f>
        <v>-10495.753892792331</v>
      </c>
      <c r="AF342" s="21">
        <f t="shared" si="389"/>
        <v>-24801.035171413452</v>
      </c>
      <c r="AG342" s="21">
        <f t="shared" si="389"/>
        <v>-185977.24403146221</v>
      </c>
      <c r="AH342" s="21">
        <f t="shared" si="389"/>
        <v>2725.9774910415326</v>
      </c>
      <c r="AI342" s="21">
        <f t="shared" si="389"/>
        <v>0</v>
      </c>
      <c r="AJ342" s="21">
        <f t="shared" si="389"/>
        <v>19674.021850234451</v>
      </c>
      <c r="AK342" s="21">
        <f t="shared" si="389"/>
        <v>22399.999341275987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21226.673741918716</v>
      </c>
    </row>
    <row r="345" spans="1:39" ht="15" x14ac:dyDescent="0.2">
      <c r="G345" s="58" t="s">
        <v>120</v>
      </c>
      <c r="H345" s="57"/>
      <c r="I345" s="57"/>
      <c r="J345" s="11">
        <f>H$344</f>
        <v>21226.673741918716</v>
      </c>
      <c r="K345" s="11">
        <f>J345*$C$10</f>
        <v>8490.6694967674866</v>
      </c>
      <c r="L345" s="24">
        <f>$C$354</f>
        <v>3155.9093816993636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21226.673741918716</v>
      </c>
      <c r="AE345" s="5">
        <f>-$W345*K345</f>
        <v>-8490.6694967674866</v>
      </c>
      <c r="AF345" s="5">
        <f>-$W345*L345</f>
        <v>-3155.9093816993636</v>
      </c>
      <c r="AG345" s="5"/>
      <c r="AH345" s="5">
        <f>SUM(AD345:AG345)</f>
        <v>9580.0948634518645</v>
      </c>
      <c r="AI345" s="42">
        <f>Y345-AA345</f>
        <v>0</v>
      </c>
      <c r="AJ345" s="42"/>
      <c r="AK345" s="42">
        <f>SUM(AH345:AJ345)</f>
        <v>9580.0948634518645</v>
      </c>
      <c r="AL345" s="6" t="s">
        <v>39</v>
      </c>
      <c r="AM345" s="36">
        <f>AK372</f>
        <v>22015.642656316821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21226.673741918716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(Interventions)'!$B$264:$AV$384, 37)</f>
        <v>14.019598101743805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1.4019598101743806E-2</v>
      </c>
      <c r="V346" s="39">
        <f>MIN(S346*T346,T346-U346)</f>
        <v>2.3220462500000002E-3</v>
      </c>
      <c r="W346" s="32">
        <f>T346-SUM(U346:V346)</f>
        <v>0.98365835564825621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5.9238758786369372</v>
      </c>
      <c r="AC346" s="32"/>
      <c r="AD346" s="5">
        <f t="shared" ref="AD346:AD348" si="398">$W346*J346</f>
        <v>20879.794988857782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-8443.0085452150706</v>
      </c>
      <c r="AH346" s="5">
        <f t="shared" ref="AH346:AH354" si="400">SUM(AD346:AG346)</f>
        <v>12436.786443642712</v>
      </c>
      <c r="AI346" s="42">
        <f>-M346*$W345*(N346-N345)/1000</f>
        <v>0</v>
      </c>
      <c r="AJ346" s="42">
        <f>$D$6*SUM(Y346:Z346,AD346:AE346)</f>
        <v>2048.8986750559488</v>
      </c>
      <c r="AK346" s="42">
        <f t="shared" ref="AK346" si="401">SUM(AH346:AJ346)</f>
        <v>14485.685118698661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21226.673741918716</v>
      </c>
      <c r="K347" s="11">
        <f t="shared" ref="K347:K365" si="403">J347*$C$11</f>
        <v>212.26673741918717</v>
      </c>
      <c r="L347" s="24">
        <f>$C$355</f>
        <v>2519.1091694418019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(Interventions)'!$B$264:$AV$384, 37)</f>
        <v>15.35088745407446</v>
      </c>
      <c r="S347" s="46">
        <f>VLOOKUP(I347, '[1]Lapse Rates'!$A$4:$F$24, 5)</f>
        <v>2.1348066000000001E-3</v>
      </c>
      <c r="T347" s="33">
        <f t="shared" ref="T347:T349" si="404">W346</f>
        <v>0.98365835564825621</v>
      </c>
      <c r="U347" s="33">
        <f>T347*R347/1000</f>
        <v>1.5100028710816331E-2</v>
      </c>
      <c r="V347" s="39">
        <f t="shared" ref="V347:V365" si="405">MIN(S347*T347,T347-U347)</f>
        <v>2.0999203497830449E-3</v>
      </c>
      <c r="W347" s="32">
        <f>T347-SUM(U347:V347)</f>
        <v>0.9664584065876568</v>
      </c>
      <c r="X347" s="32"/>
      <c r="Y347" s="5">
        <f t="shared" ref="Y347:Z362" si="406">AA346</f>
        <v>0</v>
      </c>
      <c r="Z347" s="5">
        <f t="shared" si="406"/>
        <v>5.9238758786369372</v>
      </c>
      <c r="AA347" s="5">
        <f>O347*W347</f>
        <v>0</v>
      </c>
      <c r="AB347" s="5">
        <f t="shared" si="397"/>
        <v>5.8202927974087793</v>
      </c>
      <c r="AC347" s="32"/>
      <c r="AD347" s="5">
        <f t="shared" si="398"/>
        <v>20514.697281770816</v>
      </c>
      <c r="AE347" s="5">
        <f t="shared" si="399"/>
        <v>-205.14697281770816</v>
      </c>
      <c r="AF347" s="5">
        <f t="shared" si="399"/>
        <v>-2434.6142339190792</v>
      </c>
      <c r="AG347" s="5">
        <f t="shared" ref="AG347:AG350" si="407">-U347*M347</f>
        <v>-9093.6751904862085</v>
      </c>
      <c r="AH347" s="5">
        <f t="shared" si="400"/>
        <v>8781.2608845478189</v>
      </c>
      <c r="AI347" s="42">
        <f>-M347*($W346*N347-$W345*N346)/1000</f>
        <v>0</v>
      </c>
      <c r="AJ347" s="42">
        <f t="shared" ref="AJ347:AJ348" si="408">$D$6*SUM(Y347:Z347,AD347:AE347)</f>
        <v>1992.9480175319945</v>
      </c>
      <c r="AK347" s="42">
        <f>SUM(AH347:AJ347)</f>
        <v>10774.208902079814</v>
      </c>
      <c r="AL347" s="48" t="s">
        <v>59</v>
      </c>
      <c r="AM347" s="54">
        <f>AK372/AD372</f>
        <v>9.9999991880243361E-2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21226.673741918716</v>
      </c>
      <c r="K348" s="11">
        <f t="shared" si="403"/>
        <v>212.26673741918717</v>
      </c>
      <c r="L348" s="24">
        <f t="shared" ref="L348:L365" si="409">$C$355</f>
        <v>2519.1091694418019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(Interventions)'!$B$264:$AV$384, 37)</f>
        <v>16.765943171695401</v>
      </c>
      <c r="S348" s="46">
        <f>VLOOKUP(I348, '[1]Lapse Rates'!$A$4:$F$24, 5)</f>
        <v>2.1304430000000001E-3</v>
      </c>
      <c r="T348" s="33">
        <f t="shared" si="404"/>
        <v>0.9664584065876568</v>
      </c>
      <c r="U348" s="33">
        <f t="shared" ref="U348:U365" si="410">T348*R348/1000</f>
        <v>1.6203586722655941E-2</v>
      </c>
      <c r="V348" s="39">
        <f t="shared" si="405"/>
        <v>2.0589845471058275E-3</v>
      </c>
      <c r="W348" s="32">
        <f t="shared" ref="W348:W365" si="411">T348-SUM(U348:V348)</f>
        <v>0.94819583531789509</v>
      </c>
      <c r="X348" s="32"/>
      <c r="Y348" s="5">
        <f t="shared" si="406"/>
        <v>0</v>
      </c>
      <c r="Z348" s="5">
        <f t="shared" si="406"/>
        <v>5.8202927974087793</v>
      </c>
      <c r="AA348" s="5">
        <f t="shared" ref="AA348:AA365" si="412">O348*W348</f>
        <v>0</v>
      </c>
      <c r="AB348" s="5">
        <f t="shared" si="397"/>
        <v>5.7103102970766066</v>
      </c>
      <c r="AC348" s="32"/>
      <c r="AD348" s="5">
        <f t="shared" si="398"/>
        <v>20127.043639739048</v>
      </c>
      <c r="AE348" s="5">
        <f t="shared" si="399"/>
        <v>-201.27043639739048</v>
      </c>
      <c r="AF348" s="5">
        <f>-$W348*L348</f>
        <v>-2388.6088231758381</v>
      </c>
      <c r="AG348" s="5">
        <f t="shared" si="407"/>
        <v>-9758.2698283983646</v>
      </c>
      <c r="AH348" s="5">
        <f t="shared" si="400"/>
        <v>7778.8945517674565</v>
      </c>
      <c r="AI348" s="42">
        <f>-M348*($W347*N348-$W346*N347)/1000</f>
        <v>0</v>
      </c>
      <c r="AJ348" s="42">
        <f t="shared" si="408"/>
        <v>1955.2893219712425</v>
      </c>
      <c r="AK348" s="42">
        <f t="shared" ref="AK348:AK355" si="413">SUM(AH348:AJ348)</f>
        <v>9734.1838737386988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21226.673741918716</v>
      </c>
      <c r="K349" s="11">
        <f t="shared" si="403"/>
        <v>212.26673741918717</v>
      </c>
      <c r="L349" s="24">
        <f t="shared" si="409"/>
        <v>2519.1091694418019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(Interventions)'!$B$264:$AV$384, 37)</f>
        <v>18.263910709227428</v>
      </c>
      <c r="S349" s="46">
        <f>VLOOKUP(I349, '[1]Lapse Rates'!$A$4:$F$24, 5)</f>
        <v>1.8971547999999999E-3</v>
      </c>
      <c r="T349" s="33">
        <f t="shared" si="404"/>
        <v>0.94819583531789509</v>
      </c>
      <c r="U349" s="33">
        <f t="shared" si="410"/>
        <v>1.7317764071107352E-2</v>
      </c>
      <c r="V349" s="39">
        <f t="shared" si="405"/>
        <v>1.7988742803133541E-3</v>
      </c>
      <c r="W349" s="32">
        <f t="shared" si="411"/>
        <v>0.92907919696647434</v>
      </c>
      <c r="X349" s="32"/>
      <c r="Y349" s="5">
        <f>AA348</f>
        <v>0</v>
      </c>
      <c r="Z349" s="5">
        <f t="shared" si="406"/>
        <v>5.7103102970766066</v>
      </c>
      <c r="AA349" s="5">
        <f t="shared" si="412"/>
        <v>0</v>
      </c>
      <c r="AB349" s="5">
        <f t="shared" si="397"/>
        <v>5.595184357099229</v>
      </c>
      <c r="AC349" s="32"/>
      <c r="AD349" s="5">
        <f>$W349*J349</f>
        <v>19721.260994411186</v>
      </c>
      <c r="AE349" s="5">
        <f t="shared" si="399"/>
        <v>-197.21260994411188</v>
      </c>
      <c r="AF349" s="5">
        <f t="shared" si="399"/>
        <v>-2340.4519242158713</v>
      </c>
      <c r="AG349" s="5">
        <f t="shared" si="407"/>
        <v>-10429.25973877891</v>
      </c>
      <c r="AH349" s="5">
        <f t="shared" si="400"/>
        <v>6754.336721472293</v>
      </c>
      <c r="AI349" s="42">
        <f t="shared" ref="AI349:AI365" si="415">-M349*($W348*N349-$W347*N348)/1000</f>
        <v>0</v>
      </c>
      <c r="AJ349" s="42">
        <f>$D$6*SUM(Y349:Z349,AD349:AE349)</f>
        <v>1915.8693279563633</v>
      </c>
      <c r="AK349" s="42">
        <f t="shared" si="413"/>
        <v>8670.2060494286561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21226.673741918716</v>
      </c>
      <c r="K350" s="11">
        <f t="shared" si="403"/>
        <v>212.26673741918717</v>
      </c>
      <c r="L350" s="24">
        <f t="shared" si="409"/>
        <v>2519.1091694418019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(Interventions)'!$B$264:$AV$384, 37)</f>
        <v>19.94505441749455</v>
      </c>
      <c r="S350" s="46">
        <f>VLOOKUP(I350, '[1]Lapse Rates'!$A$4:$F$24, 5)</f>
        <v>1.8563969E-3</v>
      </c>
      <c r="T350" s="33">
        <f>W349</f>
        <v>0.92907919696647434</v>
      </c>
      <c r="U350" s="33">
        <f t="shared" si="410"/>
        <v>1.8530535141658467E-2</v>
      </c>
      <c r="V350" s="39">
        <f t="shared" si="405"/>
        <v>1.7247397411030525E-3</v>
      </c>
      <c r="W350" s="32">
        <f t="shared" si="411"/>
        <v>0.90882392208371288</v>
      </c>
      <c r="X350" s="32"/>
      <c r="Y350" s="5">
        <f t="shared" ref="Y350:Z365" si="416">AA349</f>
        <v>0</v>
      </c>
      <c r="Z350" s="5">
        <f t="shared" si="406"/>
        <v>5.595184357099229</v>
      </c>
      <c r="AA350" s="5">
        <f t="shared" si="412"/>
        <v>0</v>
      </c>
      <c r="AB350" s="5">
        <f t="shared" si="397"/>
        <v>5.4732012177255234</v>
      </c>
      <c r="AC350" s="32"/>
      <c r="AD350" s="5">
        <f t="shared" ref="AD350:AD364" si="417">$W350*J350</f>
        <v>19291.30888292193</v>
      </c>
      <c r="AE350" s="5">
        <f t="shared" si="399"/>
        <v>-192.9130888292193</v>
      </c>
      <c r="AF350" s="5">
        <f t="shared" si="399"/>
        <v>-2289.4266755291428</v>
      </c>
      <c r="AG350" s="5">
        <f t="shared" si="407"/>
        <v>-11159.625647825836</v>
      </c>
      <c r="AH350" s="5">
        <f t="shared" si="400"/>
        <v>5649.343470737731</v>
      </c>
      <c r="AI350" s="42">
        <f t="shared" si="415"/>
        <v>0</v>
      </c>
      <c r="AJ350" s="42">
        <f t="shared" ref="AJ350:AJ365" si="418">$D$6*SUM(Y350:Z350,AD350:AE350)</f>
        <v>1874.1015149859263</v>
      </c>
      <c r="AK350" s="42">
        <f t="shared" si="413"/>
        <v>7523.4449857236577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21226.673741918716</v>
      </c>
      <c r="K351" s="11">
        <f t="shared" si="403"/>
        <v>212.26673741918717</v>
      </c>
      <c r="L351" s="24">
        <f t="shared" si="409"/>
        <v>2519.1091694418019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(Interventions)'!$B$264:$AV$384, 37)</f>
        <v>21.834595021552499</v>
      </c>
      <c r="S351" s="46">
        <f>VLOOKUP(I351, '[1]Lapse Rates'!$A$4:$F$24, 5)</f>
        <v>1.7512077999999999E-3</v>
      </c>
      <c r="T351" s="33">
        <f t="shared" ref="T351:T365" si="419">W350</f>
        <v>0.90882392208371288</v>
      </c>
      <c r="U351" s="33">
        <f t="shared" si="410"/>
        <v>1.9843802284596854E-2</v>
      </c>
      <c r="V351" s="39">
        <f t="shared" si="405"/>
        <v>1.5915395411795902E-3</v>
      </c>
      <c r="W351" s="32">
        <f t="shared" si="411"/>
        <v>0.88738858025793643</v>
      </c>
      <c r="X351" s="32"/>
      <c r="Y351" s="5">
        <f t="shared" si="416"/>
        <v>0</v>
      </c>
      <c r="Z351" s="5">
        <f t="shared" si="406"/>
        <v>5.4732012177255234</v>
      </c>
      <c r="AA351" s="5">
        <f t="shared" si="412"/>
        <v>0</v>
      </c>
      <c r="AB351" s="5">
        <f t="shared" si="397"/>
        <v>5.3441113730015681</v>
      </c>
      <c r="AC351" s="32"/>
      <c r="AD351" s="5">
        <f t="shared" si="417"/>
        <v>18836.307875439667</v>
      </c>
      <c r="AE351" s="5">
        <f t="shared" si="399"/>
        <v>-188.3630787543967</v>
      </c>
      <c r="AF351" s="5">
        <f t="shared" si="399"/>
        <v>-2235.4287093857101</v>
      </c>
      <c r="AG351" s="5">
        <f>-U351*M351</f>
        <v>-11950.513206050478</v>
      </c>
      <c r="AH351" s="5">
        <f t="shared" si="400"/>
        <v>4462.0028812490837</v>
      </c>
      <c r="AI351" s="42">
        <f t="shared" si="415"/>
        <v>0</v>
      </c>
      <c r="AJ351" s="42">
        <f t="shared" si="418"/>
        <v>1829.9003055942842</v>
      </c>
      <c r="AK351" s="42">
        <f t="shared" si="413"/>
        <v>6291.9031868433676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21226.673741918716</v>
      </c>
      <c r="K352" s="11">
        <f t="shared" si="403"/>
        <v>212.26673741918717</v>
      </c>
      <c r="L352" s="24">
        <f t="shared" si="409"/>
        <v>2519.1091694418019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(Interventions)'!$B$264:$AV$384, 37)</f>
        <v>23.99302442673806</v>
      </c>
      <c r="S352" s="46">
        <f>VLOOKUP(I352, '[1]Lapse Rates'!$A$4:$F$24, 5)</f>
        <v>1.6267663999999999E-3</v>
      </c>
      <c r="T352" s="33">
        <f t="shared" si="419"/>
        <v>0.88738858025793643</v>
      </c>
      <c r="U352" s="33">
        <f t="shared" si="410"/>
        <v>2.1291135882137078E-2</v>
      </c>
      <c r="V352" s="39">
        <f t="shared" si="405"/>
        <v>1.4435739261073142E-3</v>
      </c>
      <c r="W352" s="32">
        <f t="shared" si="411"/>
        <v>0.864653870449692</v>
      </c>
      <c r="X352" s="32"/>
      <c r="Y352" s="5">
        <f t="shared" si="416"/>
        <v>0</v>
      </c>
      <c r="Z352" s="5">
        <f t="shared" si="406"/>
        <v>5.3441113730015681</v>
      </c>
      <c r="AA352" s="5">
        <f t="shared" si="412"/>
        <v>0</v>
      </c>
      <c r="AB352" s="5">
        <f t="shared" si="397"/>
        <v>5.2071963574704752</v>
      </c>
      <c r="AC352" s="32"/>
      <c r="AD352" s="5">
        <f t="shared" si="417"/>
        <v>18353.725607722863</v>
      </c>
      <c r="AE352" s="5">
        <f t="shared" si="399"/>
        <v>-183.53725607722865</v>
      </c>
      <c r="AF352" s="5">
        <f t="shared" si="399"/>
        <v>-2178.1574934431628</v>
      </c>
      <c r="AG352" s="5">
        <f t="shared" ref="AG352:AG365" si="420">-U352*M352</f>
        <v>-12822.139471163529</v>
      </c>
      <c r="AH352" s="5">
        <f t="shared" si="400"/>
        <v>3169.8913870389406</v>
      </c>
      <c r="AI352" s="42">
        <f t="shared" si="415"/>
        <v>0</v>
      </c>
      <c r="AJ352" s="42">
        <f t="shared" si="418"/>
        <v>1783.019734622128</v>
      </c>
      <c r="AK352" s="42">
        <f t="shared" si="413"/>
        <v>4952.911121661069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21226.673741918716</v>
      </c>
      <c r="K353" s="11">
        <f t="shared" si="403"/>
        <v>212.26673741918717</v>
      </c>
      <c r="L353" s="24">
        <f t="shared" si="409"/>
        <v>2519.1091694418019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(Interventions)'!$B$264:$AV$384, 37)</f>
        <v>26.475509689766582</v>
      </c>
      <c r="S353" s="46">
        <f>VLOOKUP(I353, '[1]Lapse Rates'!$A$4:$F$24, 5)</f>
        <v>1.427546E-3</v>
      </c>
      <c r="T353" s="33">
        <f t="shared" si="419"/>
        <v>0.864653870449692</v>
      </c>
      <c r="U353" s="33">
        <f t="shared" si="410"/>
        <v>2.2892151925385001E-2</v>
      </c>
      <c r="V353" s="39">
        <f t="shared" si="405"/>
        <v>1.234333174144976E-3</v>
      </c>
      <c r="W353" s="32">
        <f t="shared" si="411"/>
        <v>0.84052738535016203</v>
      </c>
      <c r="X353" s="32"/>
      <c r="Y353" s="5">
        <f t="shared" si="416"/>
        <v>0</v>
      </c>
      <c r="Z353" s="5">
        <f t="shared" si="406"/>
        <v>5.2071963574704752</v>
      </c>
      <c r="AA353" s="5">
        <f t="shared" si="412"/>
        <v>0</v>
      </c>
      <c r="AB353" s="5">
        <f t="shared" si="397"/>
        <v>5.0618996675204269</v>
      </c>
      <c r="AC353" s="32"/>
      <c r="AD353" s="5">
        <f t="shared" si="417"/>
        <v>17841.600579975879</v>
      </c>
      <c r="AE353" s="5">
        <f t="shared" si="399"/>
        <v>-178.41600579975878</v>
      </c>
      <c r="AF353" s="5">
        <f t="shared" si="399"/>
        <v>-2117.3802436025362</v>
      </c>
      <c r="AG353" s="5">
        <f t="shared" si="420"/>
        <v>-13786.317761872684</v>
      </c>
      <c r="AH353" s="5">
        <f t="shared" si="400"/>
        <v>1759.4865687009005</v>
      </c>
      <c r="AI353" s="42">
        <f t="shared" si="415"/>
        <v>0</v>
      </c>
      <c r="AJ353" s="42">
        <f t="shared" si="418"/>
        <v>1733.2692326893455</v>
      </c>
      <c r="AK353" s="42">
        <f t="shared" si="413"/>
        <v>3492.7558013902462</v>
      </c>
    </row>
    <row r="354" spans="1:37" ht="15" x14ac:dyDescent="0.2">
      <c r="A354" s="12"/>
      <c r="B354" s="13">
        <v>1</v>
      </c>
      <c r="C354" s="10">
        <f>$H$344*0.14+$B$357</f>
        <v>3155.9093816993636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21226.673741918716</v>
      </c>
      <c r="K354" s="11">
        <f t="shared" si="403"/>
        <v>212.26673741918717</v>
      </c>
      <c r="L354" s="24">
        <f t="shared" si="409"/>
        <v>2519.1091694418019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(Interventions)'!$B$264:$AV$384, 37)</f>
        <v>29.331207359251003</v>
      </c>
      <c r="S354" s="46">
        <f>VLOOKUP(I354, '[1]Lapse Rates'!$A$4:$F$24, 5)</f>
        <v>1.4710299999999999E-3</v>
      </c>
      <c r="T354" s="33">
        <f t="shared" si="419"/>
        <v>0.84052738535016203</v>
      </c>
      <c r="U354" s="33">
        <f t="shared" si="410"/>
        <v>2.4653683030834678E-2</v>
      </c>
      <c r="V354" s="39">
        <f t="shared" si="405"/>
        <v>1.2364409996716487E-3</v>
      </c>
      <c r="W354" s="32">
        <f t="shared" si="411"/>
        <v>0.81463726131965575</v>
      </c>
      <c r="X354" s="32"/>
      <c r="Y354" s="5">
        <f t="shared" si="416"/>
        <v>0</v>
      </c>
      <c r="Z354" s="5">
        <f t="shared" si="406"/>
        <v>5.0618996675204269</v>
      </c>
      <c r="AA354" s="5">
        <f t="shared" si="412"/>
        <v>0</v>
      </c>
      <c r="AB354" s="5">
        <f t="shared" si="397"/>
        <v>4.9059818324727491</v>
      </c>
      <c r="AC354" s="32"/>
      <c r="AD354" s="5">
        <f t="shared" si="417"/>
        <v>17292.03936404251</v>
      </c>
      <c r="AE354" s="5">
        <f t="shared" si="399"/>
        <v>-172.92039364042512</v>
      </c>
      <c r="AF354" s="5">
        <f t="shared" si="399"/>
        <v>-2052.1601947593022</v>
      </c>
      <c r="AG354" s="5">
        <f t="shared" si="420"/>
        <v>-14847.162877976538</v>
      </c>
      <c r="AH354" s="5">
        <f t="shared" si="400"/>
        <v>219.79589766624304</v>
      </c>
      <c r="AI354" s="42">
        <f t="shared" si="415"/>
        <v>0</v>
      </c>
      <c r="AJ354" s="42">
        <f t="shared" si="418"/>
        <v>1679.8821433538285</v>
      </c>
      <c r="AK354" s="42">
        <f t="shared" si="413"/>
        <v>1899.6780410200715</v>
      </c>
    </row>
    <row r="355" spans="1:37" ht="15" x14ac:dyDescent="0.2">
      <c r="A355" s="12"/>
      <c r="B355" s="70" t="s">
        <v>49</v>
      </c>
      <c r="C355" s="10">
        <f>$H$344*0.11+$B$357</f>
        <v>2519.1091694418019</v>
      </c>
      <c r="D355" s="1"/>
      <c r="E355" s="1"/>
      <c r="F355" s="1"/>
      <c r="I355" s="2">
        <f t="shared" si="402"/>
        <v>10</v>
      </c>
      <c r="J355" s="11">
        <f t="shared" si="392"/>
        <v>21226.673741918716</v>
      </c>
      <c r="K355" s="11">
        <f t="shared" si="403"/>
        <v>212.26673741918717</v>
      </c>
      <c r="L355" s="24">
        <f t="shared" si="409"/>
        <v>2519.1091694418019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(Interventions)'!$B$264:$AV$384, 37)</f>
        <v>32.725348177221115</v>
      </c>
      <c r="S355" s="46">
        <f>VLOOKUP(I355, '[1]Lapse Rates'!$A$4:$F$24, 5)</f>
        <v>1.273365E-3</v>
      </c>
      <c r="T355" s="33">
        <f t="shared" si="419"/>
        <v>0.81463726131965575</v>
      </c>
      <c r="U355" s="33">
        <f t="shared" si="410"/>
        <v>2.6659288014823597E-2</v>
      </c>
      <c r="V355" s="39">
        <f t="shared" si="405"/>
        <v>1.0373305762603035E-3</v>
      </c>
      <c r="W355" s="32">
        <f t="shared" si="411"/>
        <v>0.78694064272857189</v>
      </c>
      <c r="X355" s="32"/>
      <c r="Y355" s="5">
        <f t="shared" si="416"/>
        <v>0</v>
      </c>
      <c r="Z355" s="5">
        <f t="shared" si="406"/>
        <v>4.9059818324727491</v>
      </c>
      <c r="AA355" s="5">
        <f t="shared" si="412"/>
        <v>0</v>
      </c>
      <c r="AB355" s="5">
        <f t="shared" si="397"/>
        <v>4.7391847632978514</v>
      </c>
      <c r="AC355" s="32"/>
      <c r="AD355" s="5">
        <f t="shared" si="417"/>
        <v>16704.132277455214</v>
      </c>
      <c r="AE355" s="5">
        <f t="shared" si="399"/>
        <v>-167.04132277455216</v>
      </c>
      <c r="AF355" s="5">
        <f t="shared" si="399"/>
        <v>-1982.3893889039705</v>
      </c>
      <c r="AG355" s="5">
        <f t="shared" si="420"/>
        <v>-16054.996361879201</v>
      </c>
      <c r="AH355" s="5">
        <f>SUM(AD355:AG355)</f>
        <v>-1500.2947961025093</v>
      </c>
      <c r="AI355" s="42">
        <f t="shared" si="415"/>
        <v>0</v>
      </c>
      <c r="AJ355" s="42">
        <f t="shared" si="418"/>
        <v>1622.7698994719385</v>
      </c>
      <c r="AK355" s="42">
        <f t="shared" si="413"/>
        <v>122.47510336942923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21226.673741918716</v>
      </c>
      <c r="K356" s="11">
        <f t="shared" si="403"/>
        <v>212.26673741918717</v>
      </c>
      <c r="L356" s="24">
        <f t="shared" si="409"/>
        <v>2519.1091694418019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(Interventions)'!$B$264:$AV$384, 37)</f>
        <v>36.626552125904084</v>
      </c>
      <c r="S356" s="46">
        <f>VLOOKUP(I356, '[1]Lapse Rates'!$A$4:$F$24, 5)</f>
        <v>1.2241776999999999E-3</v>
      </c>
      <c r="T356" s="33">
        <f t="shared" si="419"/>
        <v>0.78694064272857189</v>
      </c>
      <c r="U356" s="33">
        <f t="shared" si="410"/>
        <v>2.8822922470890501E-2</v>
      </c>
      <c r="V356" s="39">
        <f t="shared" si="405"/>
        <v>9.6335518605198485E-4</v>
      </c>
      <c r="W356" s="32">
        <f t="shared" si="411"/>
        <v>0.75715436507162936</v>
      </c>
      <c r="X356" s="31"/>
      <c r="Y356" s="5">
        <f t="shared" si="416"/>
        <v>0</v>
      </c>
      <c r="Z356" s="5">
        <f t="shared" si="406"/>
        <v>4.7391847632978514</v>
      </c>
      <c r="AA356" s="5">
        <f t="shared" si="412"/>
        <v>0</v>
      </c>
      <c r="AB356" s="5">
        <f t="shared" si="397"/>
        <v>4.5598031612272232</v>
      </c>
      <c r="AC356" s="32"/>
      <c r="AD356" s="5">
        <f t="shared" si="417"/>
        <v>16071.868679645093</v>
      </c>
      <c r="AE356" s="5">
        <f t="shared" si="399"/>
        <v>-160.71868679645092</v>
      </c>
      <c r="AF356" s="5">
        <f t="shared" si="399"/>
        <v>-1907.3545037348272</v>
      </c>
      <c r="AG356" s="5">
        <f t="shared" si="420"/>
        <v>-17357.999776721914</v>
      </c>
      <c r="AH356" s="5">
        <f t="shared" ref="AH356:AH365" si="421">SUM(AD356:AG356)</f>
        <v>-3354.2042876080977</v>
      </c>
      <c r="AI356" s="42">
        <f t="shared" si="415"/>
        <v>0</v>
      </c>
      <c r="AJ356" s="42">
        <f t="shared" si="418"/>
        <v>1561.3487283237314</v>
      </c>
      <c r="AK356" s="42">
        <f t="shared" ref="AK356:AK365" si="422">SUM(AH356:AJ356)</f>
        <v>-1792.8555592843663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21226.673741918716</v>
      </c>
      <c r="K357" s="11">
        <f t="shared" si="403"/>
        <v>212.26673741918717</v>
      </c>
      <c r="L357" s="24">
        <f t="shared" si="409"/>
        <v>2519.1091694418019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(Interventions)'!$B$264:$AV$384, 37)</f>
        <v>41.091174411363603</v>
      </c>
      <c r="S357" s="46">
        <f>VLOOKUP(I357, '[1]Lapse Rates'!$A$4:$F$24, 5)</f>
        <v>1.0124068E-3</v>
      </c>
      <c r="T357" s="33">
        <f t="shared" si="419"/>
        <v>0.75715436507162936</v>
      </c>
      <c r="U357" s="33">
        <f t="shared" si="410"/>
        <v>3.1112362071483591E-2</v>
      </c>
      <c r="V357" s="39">
        <f t="shared" si="405"/>
        <v>7.6654822784820009E-4</v>
      </c>
      <c r="W357" s="32">
        <f t="shared" si="411"/>
        <v>0.7252754547722976</v>
      </c>
      <c r="X357" s="31"/>
      <c r="Y357" s="5">
        <f t="shared" si="416"/>
        <v>0</v>
      </c>
      <c r="Z357" s="5">
        <f t="shared" si="406"/>
        <v>4.5598031612272232</v>
      </c>
      <c r="AA357" s="5">
        <f t="shared" si="412"/>
        <v>0</v>
      </c>
      <c r="AB357" s="5">
        <f t="shared" si="397"/>
        <v>4.3678191185206598</v>
      </c>
      <c r="AC357" s="32"/>
      <c r="AD357" s="5">
        <f t="shared" si="417"/>
        <v>15395.185451473284</v>
      </c>
      <c r="AE357" s="5">
        <f t="shared" si="399"/>
        <v>-153.95185451473284</v>
      </c>
      <c r="AF357" s="5">
        <f t="shared" si="399"/>
        <v>-1827.0480484879677</v>
      </c>
      <c r="AG357" s="5">
        <f t="shared" si="420"/>
        <v>-18736.766697947493</v>
      </c>
      <c r="AH357" s="5">
        <f t="shared" si="421"/>
        <v>-5322.5811494769096</v>
      </c>
      <c r="AI357" s="42">
        <f t="shared" si="415"/>
        <v>0</v>
      </c>
      <c r="AJ357" s="42">
        <f t="shared" si="418"/>
        <v>1495.6123325517503</v>
      </c>
      <c r="AK357" s="42">
        <f t="shared" si="422"/>
        <v>-3826.9688169251594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21226.673741918716</v>
      </c>
      <c r="K358" s="11">
        <f t="shared" si="403"/>
        <v>212.26673741918717</v>
      </c>
      <c r="L358" s="24">
        <f t="shared" si="409"/>
        <v>2519.1091694418019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(Interventions)'!$B$264:$AV$384, 37)</f>
        <v>46.230167171147016</v>
      </c>
      <c r="S358" s="46">
        <f>VLOOKUP(I358, '[1]Lapse Rates'!$A$4:$F$24, 5)</f>
        <v>8.7385670000000003E-4</v>
      </c>
      <c r="T358" s="33">
        <f t="shared" si="419"/>
        <v>0.7252754547722976</v>
      </c>
      <c r="U358" s="33">
        <f t="shared" si="410"/>
        <v>3.3529605519252999E-2</v>
      </c>
      <c r="V358" s="39">
        <f t="shared" si="405"/>
        <v>6.3378681549831927E-4</v>
      </c>
      <c r="W358" s="32">
        <f t="shared" si="411"/>
        <v>0.6911120624375463</v>
      </c>
      <c r="X358" s="31"/>
      <c r="Y358" s="5">
        <f t="shared" si="416"/>
        <v>0</v>
      </c>
      <c r="Z358" s="5">
        <f t="shared" si="406"/>
        <v>4.3678191185206598</v>
      </c>
      <c r="AA358" s="5">
        <f t="shared" si="412"/>
        <v>0</v>
      </c>
      <c r="AB358" s="5">
        <f t="shared" si="397"/>
        <v>4.1620772624970108</v>
      </c>
      <c r="AC358" s="32"/>
      <c r="AD358" s="5">
        <f t="shared" si="417"/>
        <v>14670.010268466352</v>
      </c>
      <c r="AE358" s="5">
        <f t="shared" si="399"/>
        <v>-146.70010268466353</v>
      </c>
      <c r="AF358" s="5">
        <f t="shared" si="399"/>
        <v>-1740.9867335982581</v>
      </c>
      <c r="AG358" s="5">
        <f t="shared" si="420"/>
        <v>-20192.500802254213</v>
      </c>
      <c r="AH358" s="5">
        <f t="shared" si="421"/>
        <v>-7410.1773700707818</v>
      </c>
      <c r="AI358" s="42">
        <f t="shared" si="415"/>
        <v>0</v>
      </c>
      <c r="AJ358" s="42">
        <f t="shared" si="418"/>
        <v>1425.1652103187107</v>
      </c>
      <c r="AK358" s="42">
        <f t="shared" si="422"/>
        <v>-5985.0121597520711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21226.673741918716</v>
      </c>
      <c r="K359" s="11">
        <f t="shared" si="403"/>
        <v>212.26673741918717</v>
      </c>
      <c r="L359" s="24">
        <f t="shared" si="409"/>
        <v>2519.1091694418019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(Interventions)'!$B$264:$AV$384, 37)</f>
        <v>51.949556541154749</v>
      </c>
      <c r="S359" s="46">
        <f>VLOOKUP(I359, '[1]Lapse Rates'!$A$4:$F$24, 5)</f>
        <v>8.3940749999999998E-4</v>
      </c>
      <c r="T359" s="33">
        <f t="shared" si="419"/>
        <v>0.6911120624375463</v>
      </c>
      <c r="U359" s="33">
        <f t="shared" si="410"/>
        <v>3.5902965163873382E-2</v>
      </c>
      <c r="V359" s="39">
        <f t="shared" si="405"/>
        <v>5.8012464855054465E-4</v>
      </c>
      <c r="W359" s="32">
        <f t="shared" si="411"/>
        <v>0.65462897262512243</v>
      </c>
      <c r="X359" s="31"/>
      <c r="Y359" s="5">
        <f t="shared" si="416"/>
        <v>0</v>
      </c>
      <c r="Z359" s="5">
        <f t="shared" si="406"/>
        <v>4.1620772624970108</v>
      </c>
      <c r="AA359" s="5">
        <f t="shared" si="412"/>
        <v>0</v>
      </c>
      <c r="AB359" s="5">
        <f t="shared" si="397"/>
        <v>3.9423655155505486</v>
      </c>
      <c r="AC359" s="32"/>
      <c r="AD359" s="5">
        <f t="shared" si="417"/>
        <v>13895.595623920912</v>
      </c>
      <c r="AE359" s="5">
        <f t="shared" si="399"/>
        <v>-138.95595623920912</v>
      </c>
      <c r="AF359" s="5">
        <f t="shared" si="399"/>
        <v>-1649.0818475222122</v>
      </c>
      <c r="AG359" s="5">
        <f t="shared" si="420"/>
        <v>-21621.806807674304</v>
      </c>
      <c r="AH359" s="5">
        <f t="shared" si="421"/>
        <v>-9514.2489875148131</v>
      </c>
      <c r="AI359" s="42">
        <f t="shared" si="415"/>
        <v>0</v>
      </c>
      <c r="AJ359" s="42">
        <f t="shared" si="418"/>
        <v>1349.9346511790261</v>
      </c>
      <c r="AK359" s="42">
        <f t="shared" si="422"/>
        <v>-8164.3143363357867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21226.673741918716</v>
      </c>
      <c r="K360" s="11">
        <f t="shared" si="403"/>
        <v>212.26673741918717</v>
      </c>
      <c r="L360" s="24">
        <f t="shared" si="409"/>
        <v>2519.1091694418019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(Interventions)'!$B$264:$AV$384, 37)</f>
        <v>58.283046825569208</v>
      </c>
      <c r="S360" s="46">
        <f>VLOOKUP(I360, '[1]Lapse Rates'!$A$4:$F$24, 5)</f>
        <v>7.2940090000000004E-4</v>
      </c>
      <c r="T360" s="33">
        <f t="shared" si="419"/>
        <v>0.65462897262512243</v>
      </c>
      <c r="U360" s="33">
        <f t="shared" si="410"/>
        <v>3.8153771064884275E-2</v>
      </c>
      <c r="V360" s="39">
        <f t="shared" si="405"/>
        <v>4.7748696179883968E-4</v>
      </c>
      <c r="W360" s="32">
        <f t="shared" si="411"/>
        <v>0.61599771459843933</v>
      </c>
      <c r="X360" s="31"/>
      <c r="Y360" s="5">
        <f t="shared" si="416"/>
        <v>0</v>
      </c>
      <c r="Z360" s="5">
        <f t="shared" si="406"/>
        <v>3.9423655155505486</v>
      </c>
      <c r="AA360" s="5">
        <f t="shared" si="412"/>
        <v>0</v>
      </c>
      <c r="AB360" s="5">
        <f t="shared" si="397"/>
        <v>3.7097168766490349</v>
      </c>
      <c r="AC360" s="32"/>
      <c r="AD360" s="5">
        <f t="shared" si="417"/>
        <v>13075.582513548632</v>
      </c>
      <c r="AE360" s="5">
        <f t="shared" si="399"/>
        <v>-130.7558251354863</v>
      </c>
      <c r="AF360" s="5">
        <f t="shared" si="399"/>
        <v>-1551.7654912001226</v>
      </c>
      <c r="AG360" s="5">
        <f t="shared" si="420"/>
        <v>-22977.30739463419</v>
      </c>
      <c r="AH360" s="5">
        <f t="shared" si="421"/>
        <v>-11584.246197421166</v>
      </c>
      <c r="AI360" s="42">
        <f t="shared" si="415"/>
        <v>0</v>
      </c>
      <c r="AJ360" s="42">
        <f t="shared" si="418"/>
        <v>1270.2742441904052</v>
      </c>
      <c r="AK360" s="42">
        <f t="shared" si="422"/>
        <v>-10313.971953230761</v>
      </c>
    </row>
    <row r="361" spans="1:37" ht="15" x14ac:dyDescent="0.2">
      <c r="I361" s="2">
        <f t="shared" si="402"/>
        <v>16</v>
      </c>
      <c r="J361" s="11">
        <f t="shared" si="392"/>
        <v>21226.673741918716</v>
      </c>
      <c r="K361" s="11">
        <f t="shared" si="403"/>
        <v>212.26673741918717</v>
      </c>
      <c r="L361" s="24">
        <f t="shared" si="409"/>
        <v>2519.1091694418019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(Interventions)'!$B$264:$AV$384, 37)</f>
        <v>65.157354516953788</v>
      </c>
      <c r="S361" s="46">
        <f>VLOOKUP(I361, '[1]Lapse Rates'!$A$4:$F$24, 5)</f>
        <v>6.1234970000000001E-4</v>
      </c>
      <c r="T361" s="33">
        <f t="shared" si="419"/>
        <v>0.61599771459843933</v>
      </c>
      <c r="U361" s="33">
        <f t="shared" si="410"/>
        <v>4.013678147172383E-2</v>
      </c>
      <c r="V361" s="39">
        <f t="shared" si="405"/>
        <v>3.7720601573503995E-4</v>
      </c>
      <c r="W361" s="32">
        <f t="shared" si="411"/>
        <v>0.5754837271109805</v>
      </c>
      <c r="X361" s="31"/>
      <c r="Y361" s="5">
        <f t="shared" si="416"/>
        <v>0</v>
      </c>
      <c r="Z361" s="5">
        <f t="shared" si="406"/>
        <v>3.7097168766490349</v>
      </c>
      <c r="AA361" s="5">
        <f t="shared" si="412"/>
        <v>0</v>
      </c>
      <c r="AB361" s="5">
        <f t="shared" si="397"/>
        <v>3.4657298949431867</v>
      </c>
      <c r="AC361" s="32"/>
      <c r="AD361" s="5">
        <f t="shared" si="417"/>
        <v>12215.605319168166</v>
      </c>
      <c r="AE361" s="5">
        <f t="shared" si="399"/>
        <v>-122.15605319168166</v>
      </c>
      <c r="AF361" s="5">
        <f t="shared" si="399"/>
        <v>-1449.7063338298146</v>
      </c>
      <c r="AG361" s="5">
        <f t="shared" si="420"/>
        <v>-24171.533768934769</v>
      </c>
      <c r="AH361" s="5">
        <f t="shared" si="421"/>
        <v>-13527.790836788099</v>
      </c>
      <c r="AI361" s="42">
        <f t="shared" si="415"/>
        <v>0</v>
      </c>
      <c r="AJ361" s="42">
        <f t="shared" si="418"/>
        <v>1186.7312962178923</v>
      </c>
      <c r="AK361" s="42">
        <f t="shared" si="422"/>
        <v>-12341.059540570206</v>
      </c>
    </row>
    <row r="362" spans="1:37" ht="15" x14ac:dyDescent="0.2">
      <c r="I362" s="2">
        <f t="shared" si="402"/>
        <v>17</v>
      </c>
      <c r="J362" s="11">
        <f t="shared" si="392"/>
        <v>21226.673741918716</v>
      </c>
      <c r="K362" s="11">
        <f t="shared" si="403"/>
        <v>212.26673741918717</v>
      </c>
      <c r="L362" s="24">
        <f t="shared" si="409"/>
        <v>2519.1091694418019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(Interventions)'!$B$264:$AV$384, 37)</f>
        <v>72.673188407598701</v>
      </c>
      <c r="S362" s="46">
        <f>VLOOKUP(I362, '[1]Lapse Rates'!$A$4:$F$24, 5)</f>
        <v>4.6742110000000002E-4</v>
      </c>
      <c r="T362" s="33">
        <f t="shared" si="419"/>
        <v>0.5754837271109805</v>
      </c>
      <c r="U362" s="33">
        <f t="shared" si="410"/>
        <v>4.1822237325843406E-2</v>
      </c>
      <c r="V362" s="39">
        <f t="shared" si="405"/>
        <v>2.6899323675831432E-4</v>
      </c>
      <c r="W362" s="32">
        <f t="shared" si="411"/>
        <v>0.53339249654837873</v>
      </c>
      <c r="X362" s="31"/>
      <c r="Y362" s="5">
        <f t="shared" si="416"/>
        <v>0</v>
      </c>
      <c r="Z362" s="5">
        <f t="shared" si="406"/>
        <v>3.4657298949431867</v>
      </c>
      <c r="AA362" s="5">
        <f t="shared" si="412"/>
        <v>0</v>
      </c>
      <c r="AB362" s="5">
        <f t="shared" si="397"/>
        <v>3.2122442980383359</v>
      </c>
      <c r="AC362" s="32"/>
      <c r="AD362" s="5">
        <f t="shared" si="417"/>
        <v>11322.14850061994</v>
      </c>
      <c r="AE362" s="5">
        <f t="shared" si="399"/>
        <v>-113.2214850061994</v>
      </c>
      <c r="AF362" s="5">
        <f t="shared" si="399"/>
        <v>-1343.6739289664756</v>
      </c>
      <c r="AG362" s="5">
        <f t="shared" si="420"/>
        <v>-25186.564162505347</v>
      </c>
      <c r="AH362" s="5">
        <f t="shared" si="421"/>
        <v>-15321.311075858081</v>
      </c>
      <c r="AI362" s="42">
        <f t="shared" si="415"/>
        <v>0</v>
      </c>
      <c r="AJ362" s="42">
        <f t="shared" si="418"/>
        <v>1099.9357283344018</v>
      </c>
      <c r="AK362" s="42">
        <f t="shared" si="422"/>
        <v>-14221.375347523679</v>
      </c>
    </row>
    <row r="363" spans="1:37" ht="15" x14ac:dyDescent="0.2">
      <c r="I363" s="2">
        <f t="shared" si="402"/>
        <v>18</v>
      </c>
      <c r="J363" s="11">
        <f t="shared" si="392"/>
        <v>21226.673741918716</v>
      </c>
      <c r="K363" s="11">
        <f t="shared" si="403"/>
        <v>212.26673741918717</v>
      </c>
      <c r="L363" s="24">
        <f t="shared" si="409"/>
        <v>2519.1091694418019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(Interventions)'!$B$264:$AV$384, 37)</f>
        <v>81.08991900455969</v>
      </c>
      <c r="S363" s="46">
        <f>VLOOKUP(I363, '[1]Lapse Rates'!$A$4:$F$24, 5)</f>
        <v>4.0205260000000001E-4</v>
      </c>
      <c r="T363" s="33">
        <f t="shared" si="419"/>
        <v>0.53339249654837873</v>
      </c>
      <c r="U363" s="33">
        <f t="shared" si="410"/>
        <v>4.3252754342747911E-2</v>
      </c>
      <c r="V363" s="39">
        <f t="shared" si="405"/>
        <v>2.144518400577667E-4</v>
      </c>
      <c r="W363" s="32">
        <f t="shared" si="411"/>
        <v>0.48992529036557303</v>
      </c>
      <c r="X363" s="31"/>
      <c r="Y363" s="5">
        <f t="shared" si="416"/>
        <v>0</v>
      </c>
      <c r="Z363" s="5">
        <f t="shared" si="416"/>
        <v>3.2122442980383359</v>
      </c>
      <c r="AA363" s="5">
        <f t="shared" si="412"/>
        <v>0</v>
      </c>
      <c r="AB363" s="5">
        <f t="shared" si="397"/>
        <v>2.950472176915687</v>
      </c>
      <c r="AC363" s="32"/>
      <c r="AD363" s="5">
        <f t="shared" si="417"/>
        <v>10399.484296504812</v>
      </c>
      <c r="AE363" s="5">
        <f t="shared" si="399"/>
        <v>-103.99484296504812</v>
      </c>
      <c r="AF363" s="5">
        <f t="shared" si="399"/>
        <v>-1234.1752913013522</v>
      </c>
      <c r="AG363" s="5">
        <f t="shared" si="420"/>
        <v>-26048.062995078733</v>
      </c>
      <c r="AH363" s="5">
        <f t="shared" si="421"/>
        <v>-16986.74883284032</v>
      </c>
      <c r="AI363" s="42">
        <f t="shared" si="415"/>
        <v>0</v>
      </c>
      <c r="AJ363" s="42">
        <f t="shared" si="418"/>
        <v>1010.3026365578884</v>
      </c>
      <c r="AK363" s="42">
        <f t="shared" si="422"/>
        <v>-15976.446196282432</v>
      </c>
    </row>
    <row r="364" spans="1:37" ht="15" x14ac:dyDescent="0.2">
      <c r="I364" s="2">
        <f t="shared" si="402"/>
        <v>19</v>
      </c>
      <c r="J364" s="11">
        <f t="shared" si="392"/>
        <v>21226.673741918716</v>
      </c>
      <c r="K364" s="11">
        <f t="shared" si="403"/>
        <v>212.26673741918717</v>
      </c>
      <c r="L364" s="24">
        <f t="shared" si="409"/>
        <v>2519.1091694418019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(Interventions)'!$B$264:$AV$384, 37)</f>
        <v>90.502521413075613</v>
      </c>
      <c r="S364" s="46">
        <f>VLOOKUP(I364, '[1]Lapse Rates'!$A$4:$F$24, 5)</f>
        <v>3.3283375800000001E-2</v>
      </c>
      <c r="T364" s="33">
        <f t="shared" si="419"/>
        <v>0.48992529036557303</v>
      </c>
      <c r="U364" s="33">
        <f t="shared" si="410"/>
        <v>4.433947408211756E-2</v>
      </c>
      <c r="V364" s="39">
        <f t="shared" si="405"/>
        <v>1.6306367553161488E-2</v>
      </c>
      <c r="W364" s="32">
        <f t="shared" si="411"/>
        <v>0.429279448730294</v>
      </c>
      <c r="X364" s="31"/>
      <c r="Y364" s="5">
        <f t="shared" si="416"/>
        <v>0</v>
      </c>
      <c r="Z364" s="5">
        <f t="shared" si="416"/>
        <v>2.950472176915687</v>
      </c>
      <c r="AA364" s="5">
        <f t="shared" si="412"/>
        <v>0</v>
      </c>
      <c r="AB364" s="5">
        <f t="shared" si="397"/>
        <v>2.5852453312939621</v>
      </c>
      <c r="AC364" s="32"/>
      <c r="AD364" s="5">
        <f t="shared" si="417"/>
        <v>9112.174802308673</v>
      </c>
      <c r="AE364" s="5">
        <f t="shared" si="399"/>
        <v>-91.121748023086738</v>
      </c>
      <c r="AF364" s="5">
        <f t="shared" si="399"/>
        <v>-1081.4017955494055</v>
      </c>
      <c r="AG364" s="5">
        <f t="shared" si="420"/>
        <v>-26702.517136999577</v>
      </c>
      <c r="AH364" s="5">
        <f t="shared" si="421"/>
        <v>-18762.865878263394</v>
      </c>
      <c r="AI364" s="42">
        <f t="shared" si="415"/>
        <v>0</v>
      </c>
      <c r="AJ364" s="42">
        <f t="shared" si="418"/>
        <v>885.25474594597154</v>
      </c>
      <c r="AK364" s="42">
        <f t="shared" si="422"/>
        <v>-17877.611132317423</v>
      </c>
    </row>
    <row r="365" spans="1:37" ht="15" x14ac:dyDescent="0.2">
      <c r="I365" s="2">
        <f t="shared" si="402"/>
        <v>20</v>
      </c>
      <c r="J365" s="11">
        <f t="shared" si="392"/>
        <v>21226.673741918716</v>
      </c>
      <c r="K365" s="11">
        <f t="shared" si="403"/>
        <v>212.26673741918717</v>
      </c>
      <c r="L365" s="24">
        <f t="shared" si="409"/>
        <v>2519.1091694418019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(Interventions)'!$B$264:$AV$384, 37)</f>
        <v>101.06793251389558</v>
      </c>
      <c r="S365" s="46">
        <f>VLOOKUP(I365, '[1]Lapse Rates'!$A$4:$F$24, 5)</f>
        <v>0</v>
      </c>
      <c r="T365" s="33">
        <f t="shared" si="419"/>
        <v>0.429279448730294</v>
      </c>
      <c r="U365" s="33">
        <f t="shared" si="410"/>
        <v>4.338638635387565E-2</v>
      </c>
      <c r="V365" s="39">
        <f t="shared" si="405"/>
        <v>0</v>
      </c>
      <c r="W365" s="32">
        <f t="shared" si="411"/>
        <v>0.38589306237641835</v>
      </c>
      <c r="X365" s="31"/>
      <c r="Y365" s="5">
        <f t="shared" si="416"/>
        <v>0</v>
      </c>
      <c r="Z365" s="5">
        <f t="shared" si="416"/>
        <v>2.5852453312939621</v>
      </c>
      <c r="AA365" s="5">
        <f t="shared" si="412"/>
        <v>0</v>
      </c>
      <c r="AB365" s="5">
        <f t="shared" si="397"/>
        <v>2.3239599306188805</v>
      </c>
      <c r="AC365" s="32"/>
      <c r="AD365" s="5">
        <f>$W365*J365</f>
        <v>8191.2261343341206</v>
      </c>
      <c r="AE365" s="5">
        <f t="shared" si="399"/>
        <v>-81.912261343341214</v>
      </c>
      <c r="AF365" s="5">
        <f t="shared" si="399"/>
        <v>-972.10675185641264</v>
      </c>
      <c r="AG365" s="5">
        <f t="shared" si="420"/>
        <v>-26128.54006750818</v>
      </c>
      <c r="AH365" s="5">
        <f t="shared" si="421"/>
        <v>-18991.332946373812</v>
      </c>
      <c r="AI365" s="42">
        <f t="shared" si="415"/>
        <v>0</v>
      </c>
      <c r="AJ365" s="42">
        <f t="shared" si="418"/>
        <v>795.77730350739546</v>
      </c>
      <c r="AK365" s="42">
        <f t="shared" si="422"/>
        <v>-18195.555642866417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335137.46682424552</v>
      </c>
      <c r="AE368" s="21">
        <f t="shared" ref="AE368:AK368" si="423">SUM(AE345:AE365)</f>
        <v>-11420.979477702178</v>
      </c>
      <c r="AF368" s="21">
        <f t="shared" si="423"/>
        <v>-37931.82779468083</v>
      </c>
      <c r="AG368" s="21">
        <f t="shared" si="423"/>
        <v>-347468.56823990552</v>
      </c>
      <c r="AH368" s="21">
        <f t="shared" si="423"/>
        <v>-61683.908688042939</v>
      </c>
      <c r="AI368" s="21">
        <f t="shared" si="423"/>
        <v>0</v>
      </c>
      <c r="AJ368" s="21">
        <f t="shared" si="423"/>
        <v>30516.285050360173</v>
      </c>
      <c r="AK368" s="21">
        <f t="shared" si="423"/>
        <v>-31167.623637682769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172643.00338329028</v>
      </c>
      <c r="AE370" s="21">
        <f t="shared" ref="AE370:AK370" si="424">AE345+NPV($D$6,AE346:AE365)</f>
        <v>-9814.6880432599046</v>
      </c>
      <c r="AF370" s="21">
        <f t="shared" si="424"/>
        <v>-18868.909456663387</v>
      </c>
      <c r="AG370" s="21">
        <f t="shared" si="424"/>
        <v>-123113.39468711188</v>
      </c>
      <c r="AH370" s="21">
        <f t="shared" si="424"/>
        <v>20846.011196255138</v>
      </c>
      <c r="AI370" s="21">
        <f t="shared" si="424"/>
        <v>0</v>
      </c>
      <c r="AJ370" s="21">
        <f t="shared" si="424"/>
        <v>14728.399555723921</v>
      </c>
      <c r="AK370" s="21">
        <f t="shared" si="424"/>
        <v>35574.41075197907</v>
      </c>
    </row>
    <row r="372" spans="1:39" x14ac:dyDescent="0.15">
      <c r="AC372" s="22" t="str">
        <f>"Present Value at "&amp;TEXT($D$7,"0.00%")&amp;":"</f>
        <v>Present Value at 5.64%:</v>
      </c>
      <c r="AD372" s="21">
        <f>AD345+NPV($D$7,AD346:AD365)</f>
        <v>220156.44443933573</v>
      </c>
      <c r="AE372" s="21">
        <f t="shared" ref="AE372:AK372" si="425">AE345+NPV($D$7,AE346:AE365)</f>
        <v>-10282.321501399514</v>
      </c>
      <c r="AF372" s="21">
        <f t="shared" si="425"/>
        <v>-24418.623682547488</v>
      </c>
      <c r="AG372" s="21">
        <f t="shared" si="425"/>
        <v>-182784.83422863763</v>
      </c>
      <c r="AH372" s="21">
        <f t="shared" si="425"/>
        <v>2670.6650267510649</v>
      </c>
      <c r="AI372" s="21">
        <f t="shared" si="425"/>
        <v>0</v>
      </c>
      <c r="AJ372" s="21">
        <f t="shared" si="425"/>
        <v>19344.97762956575</v>
      </c>
      <c r="AK372" s="21">
        <f t="shared" si="425"/>
        <v>22015.642656316821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20885.423314286123</v>
      </c>
    </row>
    <row r="375" spans="1:39" ht="15" x14ac:dyDescent="0.2">
      <c r="G375" s="58" t="s">
        <v>121</v>
      </c>
      <c r="H375" s="57"/>
      <c r="I375" s="57"/>
      <c r="J375" s="11">
        <f>H$374</f>
        <v>20885.423314286123</v>
      </c>
      <c r="K375" s="11">
        <f>J375*$C$10</f>
        <v>8354.1693257144489</v>
      </c>
      <c r="L375" s="24">
        <f>$C$384</f>
        <v>3108.1456592961385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20885.423314286123</v>
      </c>
      <c r="AE375" s="5">
        <f>-$W375*K375</f>
        <v>-8354.1693257144489</v>
      </c>
      <c r="AF375" s="5">
        <f>-$W375*L375</f>
        <v>-3108.1456592961385</v>
      </c>
      <c r="AG375" s="5"/>
      <c r="AH375" s="5">
        <f>SUM(AD375:AG375)</f>
        <v>9423.1083292755357</v>
      </c>
      <c r="AI375" s="42">
        <f>Y375-AA375</f>
        <v>0</v>
      </c>
      <c r="AJ375" s="42"/>
      <c r="AK375" s="42">
        <f>SUM(AH375:AJ375)</f>
        <v>9423.1083292755357</v>
      </c>
      <c r="AL375" s="6" t="s">
        <v>39</v>
      </c>
      <c r="AM375" s="36">
        <f>AK402</f>
        <v>21735.606020263236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20885.423314286123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(Interventions)'!$B$264:$AV$384, 40)</f>
        <v>13.656396078382565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1.3656396078382566E-2</v>
      </c>
      <c r="V376" s="39">
        <f>MIN(S376*T376,T376-U376)</f>
        <v>2.3220462500000002E-3</v>
      </c>
      <c r="W376" s="32">
        <f>T376-SUM(U376:V376)</f>
        <v>0.98402155767161748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5.9260631865502047</v>
      </c>
      <c r="AC376" s="32"/>
      <c r="AD376" s="5">
        <f t="shared" ref="AD376:AD378" si="434">$W376*J376</f>
        <v>20551.706782354948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-8224.2777538882547</v>
      </c>
      <c r="AH376" s="5">
        <f t="shared" ref="AH376:AH384" si="436">SUM(AD376:AG376)</f>
        <v>12327.429028466693</v>
      </c>
      <c r="AI376" s="42">
        <f>-M376*$W375*(N376-N375)/1000</f>
        <v>0</v>
      </c>
      <c r="AJ376" s="42">
        <f>$D$6*SUM(Y376:Z376,AD376:AE376)</f>
        <v>2016.7132219980206</v>
      </c>
      <c r="AK376" s="42">
        <f t="shared" ref="AK376" si="437">SUM(AH376:AJ376)</f>
        <v>14344.142250464714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20885.423314286123</v>
      </c>
      <c r="K377" s="11">
        <f t="shared" ref="K377:K395" si="439">J377*$C$11</f>
        <v>208.85423314286123</v>
      </c>
      <c r="L377" s="24">
        <f>$C$385</f>
        <v>2481.5829598675546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(Interventions)'!$B$264:$AV$384, 40)</f>
        <v>14.953196069253874</v>
      </c>
      <c r="S377" s="46">
        <f>VLOOKUP(I377, '[1]Lapse Rates'!$A$4:$F$24, 5)</f>
        <v>2.1348066000000001E-3</v>
      </c>
      <c r="T377" s="33">
        <f t="shared" ref="T377:T379" si="440">W376</f>
        <v>0.98402155767161748</v>
      </c>
      <c r="U377" s="33">
        <f>T377*R377/1000</f>
        <v>1.4714267288236306E-2</v>
      </c>
      <c r="V377" s="39">
        <f t="shared" ref="V377:V395" si="441">MIN(S377*T377,T377-U377)</f>
        <v>2.1006957158596498E-3</v>
      </c>
      <c r="W377" s="32">
        <f>T377-SUM(U377:V377)</f>
        <v>0.96720659466752157</v>
      </c>
      <c r="X377" s="32"/>
      <c r="Y377" s="5">
        <f t="shared" ref="Y377:Z392" si="442">AA376</f>
        <v>0</v>
      </c>
      <c r="Z377" s="5">
        <f t="shared" si="442"/>
        <v>5.9260631865502047</v>
      </c>
      <c r="AA377" s="5">
        <f>O377*W377</f>
        <v>0</v>
      </c>
      <c r="AB377" s="5">
        <f t="shared" si="433"/>
        <v>5.8247986030002687</v>
      </c>
      <c r="AC377" s="32"/>
      <c r="AD377" s="5">
        <f t="shared" si="434"/>
        <v>20200.519162000342</v>
      </c>
      <c r="AE377" s="5">
        <f t="shared" si="435"/>
        <v>-202.00519162000344</v>
      </c>
      <c r="AF377" s="5">
        <f t="shared" si="435"/>
        <v>-2400.2034039984464</v>
      </c>
      <c r="AG377" s="5">
        <f t="shared" ref="AG377:AG380" si="443">-U377*M377</f>
        <v>-8861.3584747272616</v>
      </c>
      <c r="AH377" s="5">
        <f t="shared" si="436"/>
        <v>8736.9520916546317</v>
      </c>
      <c r="AI377" s="42">
        <f>-M377*($W376*N377-$W375*N376)/1000</f>
        <v>0</v>
      </c>
      <c r="AJ377" s="42">
        <f t="shared" ref="AJ377:AJ378" si="444">$D$6*SUM(Y377:Z377,AD377:AE377)</f>
        <v>1962.4355672929121</v>
      </c>
      <c r="AK377" s="42">
        <f>SUM(AH377:AJ377)</f>
        <v>10699.387658947544</v>
      </c>
      <c r="AL377" s="48" t="s">
        <v>59</v>
      </c>
      <c r="AM377" s="54">
        <f>AK402/AD402</f>
        <v>0.1000000096971871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20885.423314286123</v>
      </c>
      <c r="K378" s="11">
        <f t="shared" si="439"/>
        <v>208.85423314286123</v>
      </c>
      <c r="L378" s="24">
        <f t="shared" ref="L378:L395" si="445">$C$385</f>
        <v>2481.5829598675546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(Interventions)'!$B$264:$AV$384, 40)</f>
        <v>16.331592312325053</v>
      </c>
      <c r="S378" s="46">
        <f>VLOOKUP(I378, '[1]Lapse Rates'!$A$4:$F$24, 5)</f>
        <v>2.1304430000000001E-3</v>
      </c>
      <c r="T378" s="33">
        <f t="shared" si="440"/>
        <v>0.96720659466752157</v>
      </c>
      <c r="U378" s="33">
        <f t="shared" ref="U378:U395" si="446">T378*R378/1000</f>
        <v>1.579602378590219E-2</v>
      </c>
      <c r="V378" s="39">
        <f t="shared" si="441"/>
        <v>2.0605785191632588E-3</v>
      </c>
      <c r="W378" s="32">
        <f t="shared" ref="W378:W395" si="447">T378-SUM(U378:V378)</f>
        <v>0.9493499923624561</v>
      </c>
      <c r="X378" s="32"/>
      <c r="Y378" s="5">
        <f t="shared" si="442"/>
        <v>0</v>
      </c>
      <c r="Z378" s="5">
        <f t="shared" si="442"/>
        <v>5.8247986030002687</v>
      </c>
      <c r="AA378" s="5">
        <f t="shared" ref="AA378:AA395" si="448">O378*W378</f>
        <v>0</v>
      </c>
      <c r="AB378" s="5">
        <f t="shared" si="433"/>
        <v>5.7172609655044955</v>
      </c>
      <c r="AC378" s="32"/>
      <c r="AD378" s="5">
        <f t="shared" si="434"/>
        <v>19827.576463904192</v>
      </c>
      <c r="AE378" s="5">
        <f t="shared" si="435"/>
        <v>-198.27576463904194</v>
      </c>
      <c r="AF378" s="5">
        <f>-$W378*L378</f>
        <v>-2355.8907639970639</v>
      </c>
      <c r="AG378" s="5">
        <f t="shared" si="443"/>
        <v>-9512.8236085600893</v>
      </c>
      <c r="AH378" s="5">
        <f t="shared" si="436"/>
        <v>7760.5863267079967</v>
      </c>
      <c r="AI378" s="42">
        <f>-M378*($W377*N378-$W376*N377)/1000</f>
        <v>0</v>
      </c>
      <c r="AJ378" s="42">
        <f t="shared" si="444"/>
        <v>1926.2058113408657</v>
      </c>
      <c r="AK378" s="42">
        <f t="shared" ref="AK378:AK385" si="449">SUM(AH378:AJ378)</f>
        <v>9686.7921380488624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20885.423314286123</v>
      </c>
      <c r="K379" s="11">
        <f t="shared" si="439"/>
        <v>208.85423314286123</v>
      </c>
      <c r="L379" s="24">
        <f t="shared" si="445"/>
        <v>2481.5829598675546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(Interventions)'!$B$264:$AV$384, 40)</f>
        <v>17.790752400698224</v>
      </c>
      <c r="S379" s="46">
        <f>VLOOKUP(I379, '[1]Lapse Rates'!$A$4:$F$24, 5)</f>
        <v>1.8971547999999999E-3</v>
      </c>
      <c r="T379" s="33">
        <f t="shared" si="440"/>
        <v>0.9493499923624561</v>
      </c>
      <c r="U379" s="33">
        <f t="shared" si="446"/>
        <v>1.6889650655725206E-2</v>
      </c>
      <c r="V379" s="39">
        <f t="shared" si="441"/>
        <v>1.8010638948903969E-3</v>
      </c>
      <c r="W379" s="32">
        <f t="shared" si="447"/>
        <v>0.93065927781184055</v>
      </c>
      <c r="X379" s="32"/>
      <c r="Y379" s="5">
        <f>AA378</f>
        <v>0</v>
      </c>
      <c r="Z379" s="5">
        <f t="shared" si="442"/>
        <v>5.7172609655044955</v>
      </c>
      <c r="AA379" s="5">
        <f t="shared" si="448"/>
        <v>0</v>
      </c>
      <c r="AB379" s="5">
        <f t="shared" si="433"/>
        <v>5.6047000621734693</v>
      </c>
      <c r="AC379" s="32"/>
      <c r="AD379" s="5">
        <f>$W379*J379</f>
        <v>19437.212978468102</v>
      </c>
      <c r="AE379" s="5">
        <f t="shared" si="435"/>
        <v>-194.37212978468099</v>
      </c>
      <c r="AF379" s="5">
        <f t="shared" si="435"/>
        <v>-2309.508205260508</v>
      </c>
      <c r="AG379" s="5">
        <f t="shared" si="443"/>
        <v>-10171.437424746735</v>
      </c>
      <c r="AH379" s="5">
        <f t="shared" si="436"/>
        <v>6761.895218676178</v>
      </c>
      <c r="AI379" s="42">
        <f t="shared" ref="AI379:AI395" si="451">-M379*($W378*N379-$W377*N378)/1000</f>
        <v>0</v>
      </c>
      <c r="AJ379" s="42">
        <f>$D$6*SUM(Y379:Z379,AD379:AE379)</f>
        <v>1888.2835505565597</v>
      </c>
      <c r="AK379" s="42">
        <f t="shared" si="449"/>
        <v>8650.178769232738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20885.423314286123</v>
      </c>
      <c r="K380" s="11">
        <f t="shared" si="439"/>
        <v>208.85423314286123</v>
      </c>
      <c r="L380" s="24">
        <f t="shared" si="445"/>
        <v>2481.5829598675546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(Interventions)'!$B$264:$AV$384, 40)</f>
        <v>19.428343163155311</v>
      </c>
      <c r="S380" s="46">
        <f>VLOOKUP(I380, '[1]Lapse Rates'!$A$4:$F$24, 5)</f>
        <v>1.8563969E-3</v>
      </c>
      <c r="T380" s="33">
        <f>W379</f>
        <v>0.93065927781184055</v>
      </c>
      <c r="U380" s="33">
        <f t="shared" si="446"/>
        <v>1.8081167817302731E-2</v>
      </c>
      <c r="V380" s="39">
        <f t="shared" si="441"/>
        <v>1.7276729982861397E-3</v>
      </c>
      <c r="W380" s="32">
        <f t="shared" si="447"/>
        <v>0.91085043699625168</v>
      </c>
      <c r="X380" s="32"/>
      <c r="Y380" s="5">
        <f t="shared" ref="Y380:Z395" si="452">AA379</f>
        <v>0</v>
      </c>
      <c r="Z380" s="5">
        <f t="shared" si="442"/>
        <v>5.6047000621734693</v>
      </c>
      <c r="AA380" s="5">
        <f t="shared" si="448"/>
        <v>0</v>
      </c>
      <c r="AB380" s="5">
        <f t="shared" si="433"/>
        <v>5.4854054782181567</v>
      </c>
      <c r="AC380" s="32"/>
      <c r="AD380" s="5">
        <f t="shared" ref="AD380:AD394" si="453">$W380*J380</f>
        <v>19023.496952669218</v>
      </c>
      <c r="AE380" s="5">
        <f t="shared" si="435"/>
        <v>-190.2349695266922</v>
      </c>
      <c r="AF380" s="5">
        <f t="shared" si="435"/>
        <v>-2260.3509234378139</v>
      </c>
      <c r="AG380" s="5">
        <f t="shared" si="443"/>
        <v>-10889.003613446406</v>
      </c>
      <c r="AH380" s="5">
        <f t="shared" si="436"/>
        <v>5683.9074462583048</v>
      </c>
      <c r="AI380" s="42">
        <f t="shared" si="451"/>
        <v>0</v>
      </c>
      <c r="AJ380" s="42">
        <f t="shared" ref="AJ380:AJ395" si="454">$D$6*SUM(Y380:Z380,AD380:AE380)</f>
        <v>1848.0928216223811</v>
      </c>
      <c r="AK380" s="42">
        <f t="shared" si="449"/>
        <v>7532.0002678806859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20885.423314286123</v>
      </c>
      <c r="K381" s="11">
        <f t="shared" si="439"/>
        <v>208.85423314286123</v>
      </c>
      <c r="L381" s="24">
        <f t="shared" si="445"/>
        <v>2481.5829598675546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(Interventions)'!$B$264:$AV$384, 40)</f>
        <v>21.495197171476555</v>
      </c>
      <c r="S381" s="46">
        <f>VLOOKUP(I381, '[1]Lapse Rates'!$A$4:$F$24, 5)</f>
        <v>1.7512077999999999E-3</v>
      </c>
      <c r="T381" s="33">
        <f t="shared" ref="T381:T395" si="455">W380</f>
        <v>0.91085043699625168</v>
      </c>
      <c r="U381" s="33">
        <f t="shared" si="446"/>
        <v>1.9578909736960016E-2</v>
      </c>
      <c r="V381" s="39">
        <f t="shared" si="441"/>
        <v>1.5950883899012445E-3</v>
      </c>
      <c r="W381" s="32">
        <f t="shared" si="447"/>
        <v>0.88967643886939041</v>
      </c>
      <c r="X381" s="32"/>
      <c r="Y381" s="5">
        <f t="shared" si="452"/>
        <v>0</v>
      </c>
      <c r="Z381" s="5">
        <f t="shared" si="442"/>
        <v>5.4854054782181567</v>
      </c>
      <c r="AA381" s="5">
        <f t="shared" si="448"/>
        <v>0</v>
      </c>
      <c r="AB381" s="5">
        <f t="shared" si="433"/>
        <v>5.3578895210387412</v>
      </c>
      <c r="AC381" s="32"/>
      <c r="AD381" s="5">
        <f t="shared" si="453"/>
        <v>18581.269038533817</v>
      </c>
      <c r="AE381" s="5">
        <f t="shared" si="435"/>
        <v>-185.81269038533819</v>
      </c>
      <c r="AF381" s="5">
        <f t="shared" si="435"/>
        <v>-2207.8058904939271</v>
      </c>
      <c r="AG381" s="5">
        <f>-U381*M381</f>
        <v>-11790.987231979694</v>
      </c>
      <c r="AH381" s="5">
        <f t="shared" si="436"/>
        <v>4396.663225674858</v>
      </c>
      <c r="AI381" s="42">
        <f t="shared" si="451"/>
        <v>0</v>
      </c>
      <c r="AJ381" s="42">
        <f t="shared" si="454"/>
        <v>1805.1323860307793</v>
      </c>
      <c r="AK381" s="42">
        <f t="shared" si="449"/>
        <v>6201.7956117056374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20885.423314286123</v>
      </c>
      <c r="K382" s="11">
        <f t="shared" si="439"/>
        <v>208.85423314286123</v>
      </c>
      <c r="L382" s="24">
        <f t="shared" si="445"/>
        <v>2481.5829598675546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(Interventions)'!$B$264:$AV$384, 40)</f>
        <v>23.620075860519332</v>
      </c>
      <c r="S382" s="46">
        <f>VLOOKUP(I382, '[1]Lapse Rates'!$A$4:$F$24, 5)</f>
        <v>1.6267663999999999E-3</v>
      </c>
      <c r="T382" s="33">
        <f t="shared" si="455"/>
        <v>0.88967643886939041</v>
      </c>
      <c r="U382" s="33">
        <f t="shared" si="446"/>
        <v>2.1014224977411695E-2</v>
      </c>
      <c r="V382" s="39">
        <f t="shared" si="441"/>
        <v>1.4472957376243782E-3</v>
      </c>
      <c r="W382" s="32">
        <f t="shared" si="447"/>
        <v>0.86721491815435436</v>
      </c>
      <c r="X382" s="32"/>
      <c r="Y382" s="5">
        <f t="shared" si="452"/>
        <v>0</v>
      </c>
      <c r="Z382" s="5">
        <f t="shared" si="442"/>
        <v>5.3578895210387412</v>
      </c>
      <c r="AA382" s="5">
        <f t="shared" si="448"/>
        <v>0</v>
      </c>
      <c r="AB382" s="5">
        <f t="shared" si="433"/>
        <v>5.2226197294517869</v>
      </c>
      <c r="AC382" s="32"/>
      <c r="AD382" s="5">
        <f t="shared" si="453"/>
        <v>18112.150670117684</v>
      </c>
      <c r="AE382" s="5">
        <f t="shared" si="435"/>
        <v>-181.12150670117686</v>
      </c>
      <c r="AF382" s="5">
        <f t="shared" si="435"/>
        <v>-2152.0657634347817</v>
      </c>
      <c r="AG382" s="5">
        <f t="shared" ref="AG382:AG395" si="456">-U382*M382</f>
        <v>-12655.375693921667</v>
      </c>
      <c r="AH382" s="5">
        <f t="shared" si="436"/>
        <v>3123.5877060600596</v>
      </c>
      <c r="AI382" s="42">
        <f t="shared" si="451"/>
        <v>0</v>
      </c>
      <c r="AJ382" s="42">
        <f t="shared" si="454"/>
        <v>1759.5595698931734</v>
      </c>
      <c r="AK382" s="42">
        <f t="shared" si="449"/>
        <v>4883.1472759532335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20885.423314286123</v>
      </c>
      <c r="K383" s="11">
        <f t="shared" si="439"/>
        <v>208.85423314286123</v>
      </c>
      <c r="L383" s="24">
        <f t="shared" si="445"/>
        <v>2481.5829598675546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(Interventions)'!$B$264:$AV$384, 40)</f>
        <v>26.063973269718396</v>
      </c>
      <c r="S383" s="46">
        <f>VLOOKUP(I383, '[1]Lapse Rates'!$A$4:$F$24, 5)</f>
        <v>1.427546E-3</v>
      </c>
      <c r="T383" s="33">
        <f t="shared" si="455"/>
        <v>0.86721491815435436</v>
      </c>
      <c r="U383" s="33">
        <f t="shared" si="446"/>
        <v>2.2603066445876119E-2</v>
      </c>
      <c r="V383" s="39">
        <f t="shared" si="441"/>
        <v>1.2379891875515759E-3</v>
      </c>
      <c r="W383" s="32">
        <f t="shared" si="447"/>
        <v>0.84337386252092672</v>
      </c>
      <c r="X383" s="32"/>
      <c r="Y383" s="5">
        <f t="shared" si="452"/>
        <v>0</v>
      </c>
      <c r="Z383" s="5">
        <f t="shared" si="442"/>
        <v>5.2226197294517869</v>
      </c>
      <c r="AA383" s="5">
        <f t="shared" si="448"/>
        <v>0</v>
      </c>
      <c r="AB383" s="5">
        <f t="shared" si="433"/>
        <v>5.0790419785211514</v>
      </c>
      <c r="AC383" s="32"/>
      <c r="AD383" s="5">
        <f t="shared" si="453"/>
        <v>17614.220130954101</v>
      </c>
      <c r="AE383" s="5">
        <f t="shared" si="435"/>
        <v>-176.14220130954104</v>
      </c>
      <c r="AF383" s="5">
        <f t="shared" si="435"/>
        <v>-2092.9022060296134</v>
      </c>
      <c r="AG383" s="5">
        <f t="shared" si="456"/>
        <v>-13612.222102633528</v>
      </c>
      <c r="AH383" s="5">
        <f t="shared" si="436"/>
        <v>1732.9536209814196</v>
      </c>
      <c r="AI383" s="42">
        <f t="shared" si="451"/>
        <v>0</v>
      </c>
      <c r="AJ383" s="42">
        <f t="shared" si="454"/>
        <v>1711.1877838935907</v>
      </c>
      <c r="AK383" s="42">
        <f t="shared" si="449"/>
        <v>3444.1414048750103</v>
      </c>
    </row>
    <row r="384" spans="1:39" ht="15" x14ac:dyDescent="0.2">
      <c r="A384" s="12"/>
      <c r="B384" s="13">
        <v>1</v>
      </c>
      <c r="C384" s="10">
        <f>$H$374*0.14+$B$387</f>
        <v>3108.1456592961385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20885.423314286123</v>
      </c>
      <c r="K384" s="11">
        <f t="shared" si="439"/>
        <v>208.85423314286123</v>
      </c>
      <c r="L384" s="24">
        <f t="shared" si="445"/>
        <v>2481.5829598675546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(Interventions)'!$B$264:$AV$384, 40)</f>
        <v>28.875281856257459</v>
      </c>
      <c r="S384" s="46">
        <f>VLOOKUP(I384, '[1]Lapse Rates'!$A$4:$F$24, 5)</f>
        <v>1.4710299999999999E-3</v>
      </c>
      <c r="T384" s="33">
        <f t="shared" si="455"/>
        <v>0.84337386252092672</v>
      </c>
      <c r="U384" s="33">
        <f t="shared" si="446"/>
        <v>2.4352657990492285E-2</v>
      </c>
      <c r="V384" s="39">
        <f t="shared" si="441"/>
        <v>1.2406282529841587E-3</v>
      </c>
      <c r="W384" s="32">
        <f t="shared" si="447"/>
        <v>0.81778057627745027</v>
      </c>
      <c r="X384" s="32"/>
      <c r="Y384" s="5">
        <f t="shared" si="452"/>
        <v>0</v>
      </c>
      <c r="Z384" s="5">
        <f t="shared" si="442"/>
        <v>5.0790419785211514</v>
      </c>
      <c r="AA384" s="5">
        <f t="shared" si="448"/>
        <v>0</v>
      </c>
      <c r="AB384" s="5">
        <f t="shared" si="433"/>
        <v>4.9249117867099255</v>
      </c>
      <c r="AC384" s="32"/>
      <c r="AD384" s="5">
        <f t="shared" si="453"/>
        <v>17079.693513755403</v>
      </c>
      <c r="AE384" s="5">
        <f t="shared" si="435"/>
        <v>-170.79693513755402</v>
      </c>
      <c r="AF384" s="5">
        <f t="shared" si="435"/>
        <v>-2029.3903430007895</v>
      </c>
      <c r="AG384" s="5">
        <f t="shared" si="456"/>
        <v>-14665.876868956178</v>
      </c>
      <c r="AH384" s="5">
        <f t="shared" si="436"/>
        <v>213.62936666088171</v>
      </c>
      <c r="AI384" s="42">
        <f t="shared" si="451"/>
        <v>0</v>
      </c>
      <c r="AJ384" s="42">
        <f t="shared" si="454"/>
        <v>1659.2610083805041</v>
      </c>
      <c r="AK384" s="42">
        <f t="shared" si="449"/>
        <v>1872.8903750413858</v>
      </c>
    </row>
    <row r="385" spans="1:37" ht="15" x14ac:dyDescent="0.2">
      <c r="A385" s="12"/>
      <c r="B385" s="70" t="s">
        <v>49</v>
      </c>
      <c r="C385" s="10">
        <f>$H$374*0.11+$B$387</f>
        <v>2481.5829598675546</v>
      </c>
      <c r="D385" s="1"/>
      <c r="E385" s="1"/>
      <c r="F385" s="1"/>
      <c r="I385" s="2">
        <f t="shared" si="438"/>
        <v>10</v>
      </c>
      <c r="J385" s="11">
        <f t="shared" si="428"/>
        <v>20885.423314286123</v>
      </c>
      <c r="K385" s="11">
        <f t="shared" si="439"/>
        <v>208.85423314286123</v>
      </c>
      <c r="L385" s="24">
        <f t="shared" si="445"/>
        <v>2481.5829598675546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(Interventions)'!$B$264:$AV$384, 40)</f>
        <v>32.216664008663273</v>
      </c>
      <c r="S385" s="46">
        <f>VLOOKUP(I385, '[1]Lapse Rates'!$A$4:$F$24, 5)</f>
        <v>1.273365E-3</v>
      </c>
      <c r="T385" s="33">
        <f t="shared" si="455"/>
        <v>0.81778057627745027</v>
      </c>
      <c r="U385" s="33">
        <f t="shared" si="446"/>
        <v>2.6346162058741639E-2</v>
      </c>
      <c r="V385" s="39">
        <f t="shared" si="441"/>
        <v>1.0413331635115354E-3</v>
      </c>
      <c r="W385" s="32">
        <f t="shared" si="447"/>
        <v>0.79039308105519712</v>
      </c>
      <c r="X385" s="32"/>
      <c r="Y385" s="5">
        <f t="shared" si="452"/>
        <v>0</v>
      </c>
      <c r="Z385" s="5">
        <f t="shared" si="442"/>
        <v>4.9249117867099255</v>
      </c>
      <c r="AA385" s="5">
        <f t="shared" si="448"/>
        <v>0</v>
      </c>
      <c r="AB385" s="5">
        <f t="shared" si="433"/>
        <v>4.7599763481079034</v>
      </c>
      <c r="AC385" s="32"/>
      <c r="AD385" s="5">
        <f t="shared" si="453"/>
        <v>16507.694082520655</v>
      </c>
      <c r="AE385" s="5">
        <f t="shared" si="435"/>
        <v>-165.07694082520655</v>
      </c>
      <c r="AF385" s="5">
        <f t="shared" si="435"/>
        <v>-1961.4260015437922</v>
      </c>
      <c r="AG385" s="5">
        <f t="shared" si="456"/>
        <v>-15866.422830473919</v>
      </c>
      <c r="AH385" s="5">
        <f>SUM(AD385:AG385)</f>
        <v>-1485.2316903222636</v>
      </c>
      <c r="AI385" s="42">
        <f t="shared" si="451"/>
        <v>0</v>
      </c>
      <c r="AJ385" s="42">
        <f t="shared" si="454"/>
        <v>1603.6938754465998</v>
      </c>
      <c r="AK385" s="42">
        <f t="shared" si="449"/>
        <v>118.4621851243362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20885.423314286123</v>
      </c>
      <c r="K386" s="11">
        <f t="shared" si="439"/>
        <v>208.85423314286123</v>
      </c>
      <c r="L386" s="24">
        <f t="shared" si="445"/>
        <v>2481.5829598675546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(Interventions)'!$B$264:$AV$384, 40)</f>
        <v>36.057227481459982</v>
      </c>
      <c r="S386" s="46">
        <f>VLOOKUP(I386, '[1]Lapse Rates'!$A$4:$F$24, 5)</f>
        <v>1.2241776999999999E-3</v>
      </c>
      <c r="T386" s="33">
        <f t="shared" si="455"/>
        <v>0.79039308105519712</v>
      </c>
      <c r="U386" s="33">
        <f t="shared" si="446"/>
        <v>2.8499383123379282E-2</v>
      </c>
      <c r="V386" s="39">
        <f t="shared" si="441"/>
        <v>9.6758158406206468E-4</v>
      </c>
      <c r="W386" s="32">
        <f t="shared" si="447"/>
        <v>0.76092611634775575</v>
      </c>
      <c r="X386" s="31"/>
      <c r="Y386" s="5">
        <f t="shared" si="452"/>
        <v>0</v>
      </c>
      <c r="Z386" s="5">
        <f t="shared" si="442"/>
        <v>4.7599763481079034</v>
      </c>
      <c r="AA386" s="5">
        <f t="shared" si="448"/>
        <v>0</v>
      </c>
      <c r="AB386" s="5">
        <f t="shared" si="433"/>
        <v>4.5825177412199256</v>
      </c>
      <c r="AC386" s="32"/>
      <c r="AD386" s="5">
        <f t="shared" si="453"/>
        <v>15892.264050818612</v>
      </c>
      <c r="AE386" s="5">
        <f t="shared" si="435"/>
        <v>-158.92264050818613</v>
      </c>
      <c r="AF386" s="5">
        <f t="shared" si="435"/>
        <v>-1888.301284046787</v>
      </c>
      <c r="AG386" s="5">
        <f t="shared" si="456"/>
        <v>-17163.154999009581</v>
      </c>
      <c r="AH386" s="5">
        <f t="shared" ref="AH386:AH395" si="457">SUM(AD386:AG386)</f>
        <v>-3318.1148727459422</v>
      </c>
      <c r="AI386" s="42">
        <f t="shared" si="451"/>
        <v>0</v>
      </c>
      <c r="AJ386" s="42">
        <f t="shared" si="454"/>
        <v>1543.9077460312024</v>
      </c>
      <c r="AK386" s="42">
        <f t="shared" ref="AK386:AK395" si="458">SUM(AH386:AJ386)</f>
        <v>-1774.2071267147398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20885.423314286123</v>
      </c>
      <c r="K387" s="11">
        <f t="shared" si="439"/>
        <v>208.85423314286123</v>
      </c>
      <c r="L387" s="24">
        <f t="shared" si="445"/>
        <v>2481.5829598675546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(Interventions)'!$B$264:$AV$384, 40)</f>
        <v>40.452451493052251</v>
      </c>
      <c r="S387" s="46">
        <f>VLOOKUP(I387, '[1]Lapse Rates'!$A$4:$F$24, 5)</f>
        <v>1.0124068E-3</v>
      </c>
      <c r="T387" s="33">
        <f t="shared" si="455"/>
        <v>0.76092611634775575</v>
      </c>
      <c r="U387" s="33">
        <f t="shared" si="446"/>
        <v>3.0781326811354225E-2</v>
      </c>
      <c r="V387" s="39">
        <f t="shared" si="441"/>
        <v>7.7036677448805916E-4</v>
      </c>
      <c r="W387" s="32">
        <f t="shared" si="447"/>
        <v>0.72937442276191344</v>
      </c>
      <c r="X387" s="31"/>
      <c r="Y387" s="5">
        <f t="shared" si="452"/>
        <v>0</v>
      </c>
      <c r="Z387" s="5">
        <f t="shared" si="442"/>
        <v>4.5825177412199256</v>
      </c>
      <c r="AA387" s="5">
        <f t="shared" si="448"/>
        <v>0</v>
      </c>
      <c r="AB387" s="5">
        <f t="shared" si="433"/>
        <v>4.3925042924548441</v>
      </c>
      <c r="AC387" s="32"/>
      <c r="AD387" s="5">
        <f t="shared" si="453"/>
        <v>15233.29357399565</v>
      </c>
      <c r="AE387" s="5">
        <f t="shared" si="435"/>
        <v>-152.3329357399565</v>
      </c>
      <c r="AF387" s="5">
        <f t="shared" si="435"/>
        <v>-1810.0031388891982</v>
      </c>
      <c r="AG387" s="5">
        <f t="shared" si="456"/>
        <v>-18537.407664275044</v>
      </c>
      <c r="AH387" s="5">
        <f t="shared" si="457"/>
        <v>-5266.4501649085487</v>
      </c>
      <c r="AI387" s="42">
        <f t="shared" si="451"/>
        <v>0</v>
      </c>
      <c r="AJ387" s="42">
        <f t="shared" si="454"/>
        <v>1479.8917836032974</v>
      </c>
      <c r="AK387" s="42">
        <f t="shared" si="458"/>
        <v>-3786.5583813052513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20885.423314286123</v>
      </c>
      <c r="K388" s="11">
        <f t="shared" si="439"/>
        <v>208.85423314286123</v>
      </c>
      <c r="L388" s="24">
        <f t="shared" si="445"/>
        <v>2481.5829598675546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(Interventions)'!$B$264:$AV$384, 40)</f>
        <v>45.511563536362345</v>
      </c>
      <c r="S388" s="46">
        <f>VLOOKUP(I388, '[1]Lapse Rates'!$A$4:$F$24, 5)</f>
        <v>8.7385670000000003E-4</v>
      </c>
      <c r="T388" s="33">
        <f t="shared" si="455"/>
        <v>0.72937442276191344</v>
      </c>
      <c r="U388" s="33">
        <f t="shared" si="446"/>
        <v>3.3194970383326437E-2</v>
      </c>
      <c r="V388" s="39">
        <f t="shared" si="441"/>
        <v>6.3736872613913062E-4</v>
      </c>
      <c r="W388" s="32">
        <f t="shared" si="447"/>
        <v>0.69554208365244785</v>
      </c>
      <c r="X388" s="31"/>
      <c r="Y388" s="5">
        <f t="shared" si="452"/>
        <v>0</v>
      </c>
      <c r="Z388" s="5">
        <f t="shared" si="442"/>
        <v>4.3925042924548441</v>
      </c>
      <c r="AA388" s="5">
        <f t="shared" si="448"/>
        <v>0</v>
      </c>
      <c r="AB388" s="5">
        <f t="shared" si="433"/>
        <v>4.1887561349593003</v>
      </c>
      <c r="AC388" s="32"/>
      <c r="AD388" s="5">
        <f t="shared" si="453"/>
        <v>14526.690849981984</v>
      </c>
      <c r="AE388" s="5">
        <f t="shared" si="435"/>
        <v>-145.26690849981983</v>
      </c>
      <c r="AF388" s="5">
        <f t="shared" si="435"/>
        <v>-1726.0453826626879</v>
      </c>
      <c r="AG388" s="5">
        <f t="shared" si="456"/>
        <v>-19990.973818980296</v>
      </c>
      <c r="AH388" s="5">
        <f t="shared" si="457"/>
        <v>-7335.5952601608187</v>
      </c>
      <c r="AI388" s="42">
        <f t="shared" si="451"/>
        <v>0</v>
      </c>
      <c r="AJ388" s="42">
        <f t="shared" si="454"/>
        <v>1411.2485933304902</v>
      </c>
      <c r="AK388" s="42">
        <f t="shared" si="458"/>
        <v>-5924.3466668303281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20885.423314286123</v>
      </c>
      <c r="K389" s="11">
        <f t="shared" si="439"/>
        <v>208.85423314286123</v>
      </c>
      <c r="L389" s="24">
        <f t="shared" si="445"/>
        <v>2481.5829598675546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(Interventions)'!$B$264:$AV$384, 40)</f>
        <v>51.142050480929541</v>
      </c>
      <c r="S389" s="46">
        <f>VLOOKUP(I389, '[1]Lapse Rates'!$A$4:$F$24, 5)</f>
        <v>8.3940749999999998E-4</v>
      </c>
      <c r="T389" s="33">
        <f t="shared" si="455"/>
        <v>0.69554208365244785</v>
      </c>
      <c r="U389" s="33">
        <f t="shared" si="446"/>
        <v>3.5571448353764405E-2</v>
      </c>
      <c r="V389" s="39">
        <f t="shared" si="441"/>
        <v>5.8384324158349205E-4</v>
      </c>
      <c r="W389" s="32">
        <f t="shared" si="447"/>
        <v>0.65938679205709994</v>
      </c>
      <c r="X389" s="31"/>
      <c r="Y389" s="5">
        <f t="shared" si="452"/>
        <v>0</v>
      </c>
      <c r="Z389" s="5">
        <f t="shared" si="442"/>
        <v>4.1887561349593003</v>
      </c>
      <c r="AA389" s="5">
        <f t="shared" si="448"/>
        <v>0</v>
      </c>
      <c r="AB389" s="5">
        <f t="shared" si="433"/>
        <v>3.9710184839375522</v>
      </c>
      <c r="AC389" s="32"/>
      <c r="AD389" s="5">
        <f t="shared" si="453"/>
        <v>13771.572279961691</v>
      </c>
      <c r="AE389" s="5">
        <f t="shared" si="435"/>
        <v>-137.71572279961691</v>
      </c>
      <c r="AF389" s="5">
        <f t="shared" si="435"/>
        <v>-1636.3230271306297</v>
      </c>
      <c r="AG389" s="5">
        <f t="shared" si="456"/>
        <v>-21422.157770639184</v>
      </c>
      <c r="AH389" s="5">
        <f t="shared" si="457"/>
        <v>-9424.6242406077399</v>
      </c>
      <c r="AI389" s="42">
        <f t="shared" si="451"/>
        <v>0</v>
      </c>
      <c r="AJ389" s="42">
        <f t="shared" si="454"/>
        <v>1337.8922452344389</v>
      </c>
      <c r="AK389" s="42">
        <f t="shared" si="458"/>
        <v>-8086.7319953733013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20885.423314286123</v>
      </c>
      <c r="K390" s="11">
        <f t="shared" si="439"/>
        <v>208.85423314286123</v>
      </c>
      <c r="L390" s="24">
        <f t="shared" si="445"/>
        <v>2481.5829598675546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(Interventions)'!$B$264:$AV$384, 40)</f>
        <v>57.377092729834978</v>
      </c>
      <c r="S390" s="46">
        <f>VLOOKUP(I390, '[1]Lapse Rates'!$A$4:$F$24, 5)</f>
        <v>7.2940090000000004E-4</v>
      </c>
      <c r="T390" s="33">
        <f t="shared" si="455"/>
        <v>0.65938679205709994</v>
      </c>
      <c r="U390" s="33">
        <f t="shared" si="446"/>
        <v>3.7833697112688643E-2</v>
      </c>
      <c r="V390" s="39">
        <f t="shared" si="441"/>
        <v>4.8095731957456159E-4</v>
      </c>
      <c r="W390" s="32">
        <f t="shared" si="447"/>
        <v>0.62107213762483671</v>
      </c>
      <c r="X390" s="31"/>
      <c r="Y390" s="5">
        <f t="shared" si="452"/>
        <v>0</v>
      </c>
      <c r="Z390" s="5">
        <f t="shared" si="442"/>
        <v>3.9710184839375522</v>
      </c>
      <c r="AA390" s="5">
        <f t="shared" si="448"/>
        <v>0</v>
      </c>
      <c r="AB390" s="5">
        <f t="shared" si="433"/>
        <v>3.7402765236966777</v>
      </c>
      <c r="AC390" s="32"/>
      <c r="AD390" s="5">
        <f t="shared" si="453"/>
        <v>12971.354503003284</v>
      </c>
      <c r="AE390" s="5">
        <f t="shared" si="435"/>
        <v>-129.71354503003283</v>
      </c>
      <c r="AF390" s="5">
        <f t="shared" si="435"/>
        <v>-1541.2420335783115</v>
      </c>
      <c r="AG390" s="5">
        <f t="shared" si="456"/>
        <v>-22784.54957847737</v>
      </c>
      <c r="AH390" s="5">
        <f t="shared" si="457"/>
        <v>-11484.15065408243</v>
      </c>
      <c r="AI390" s="42">
        <f t="shared" si="451"/>
        <v>0</v>
      </c>
      <c r="AJ390" s="42">
        <f t="shared" si="454"/>
        <v>1260.1545348904503</v>
      </c>
      <c r="AK390" s="42">
        <f t="shared" si="458"/>
        <v>-10223.996119191979</v>
      </c>
    </row>
    <row r="391" spans="1:37" ht="15" x14ac:dyDescent="0.2">
      <c r="I391" s="2">
        <f t="shared" si="438"/>
        <v>16</v>
      </c>
      <c r="J391" s="11">
        <f t="shared" si="428"/>
        <v>20885.423314286123</v>
      </c>
      <c r="K391" s="11">
        <f t="shared" si="439"/>
        <v>208.85423314286123</v>
      </c>
      <c r="L391" s="24">
        <f t="shared" si="445"/>
        <v>2481.5829598675546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(Interventions)'!$B$264:$AV$384, 40)</f>
        <v>64.144545897519265</v>
      </c>
      <c r="S391" s="46">
        <f>VLOOKUP(I391, '[1]Lapse Rates'!$A$4:$F$24, 5)</f>
        <v>6.1234970000000001E-4</v>
      </c>
      <c r="T391" s="33">
        <f t="shared" si="455"/>
        <v>0.62107213762483671</v>
      </c>
      <c r="U391" s="33">
        <f t="shared" si="446"/>
        <v>3.9838390237546741E-2</v>
      </c>
      <c r="V391" s="39">
        <f t="shared" si="441"/>
        <v>3.803133371529275E-4</v>
      </c>
      <c r="W391" s="32">
        <f t="shared" si="447"/>
        <v>0.58085343405013701</v>
      </c>
      <c r="X391" s="31"/>
      <c r="Y391" s="5">
        <f t="shared" si="452"/>
        <v>0</v>
      </c>
      <c r="Z391" s="5">
        <f t="shared" si="442"/>
        <v>3.7402765236966777</v>
      </c>
      <c r="AA391" s="5">
        <f t="shared" si="448"/>
        <v>0</v>
      </c>
      <c r="AB391" s="5">
        <f t="shared" si="433"/>
        <v>3.4980678273457997</v>
      </c>
      <c r="AC391" s="32"/>
      <c r="AD391" s="5">
        <f t="shared" si="453"/>
        <v>12131.369853693888</v>
      </c>
      <c r="AE391" s="5">
        <f t="shared" si="435"/>
        <v>-121.31369853693889</v>
      </c>
      <c r="AF391" s="5">
        <f t="shared" si="435"/>
        <v>-1441.4359841193725</v>
      </c>
      <c r="AG391" s="5">
        <f t="shared" si="456"/>
        <v>-23991.833914367537</v>
      </c>
      <c r="AH391" s="5">
        <f t="shared" si="457"/>
        <v>-13423.213743329959</v>
      </c>
      <c r="AI391" s="42">
        <f t="shared" si="451"/>
        <v>0</v>
      </c>
      <c r="AJ391" s="42">
        <f t="shared" si="454"/>
        <v>1178.5534299478716</v>
      </c>
      <c r="AK391" s="42">
        <f t="shared" si="458"/>
        <v>-12244.660313382088</v>
      </c>
    </row>
    <row r="392" spans="1:37" ht="15" x14ac:dyDescent="0.2">
      <c r="I392" s="2">
        <f t="shared" si="438"/>
        <v>17</v>
      </c>
      <c r="J392" s="11">
        <f t="shared" si="428"/>
        <v>20885.423314286123</v>
      </c>
      <c r="K392" s="11">
        <f t="shared" si="439"/>
        <v>208.85423314286123</v>
      </c>
      <c r="L392" s="24">
        <f t="shared" si="445"/>
        <v>2481.5829598675546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(Interventions)'!$B$264:$AV$384, 40)</f>
        <v>71.543553354630845</v>
      </c>
      <c r="S392" s="46">
        <f>VLOOKUP(I392, '[1]Lapse Rates'!$A$4:$F$24, 5)</f>
        <v>4.6742110000000002E-4</v>
      </c>
      <c r="T392" s="33">
        <f t="shared" si="455"/>
        <v>0.58085343405013701</v>
      </c>
      <c r="U392" s="33">
        <f t="shared" si="446"/>
        <v>4.1556318650186524E-2</v>
      </c>
      <c r="V392" s="39">
        <f t="shared" si="441"/>
        <v>2.7150315108249252E-4</v>
      </c>
      <c r="W392" s="32">
        <f t="shared" si="447"/>
        <v>0.53902561224886802</v>
      </c>
      <c r="X392" s="31"/>
      <c r="Y392" s="5">
        <f t="shared" si="452"/>
        <v>0</v>
      </c>
      <c r="Z392" s="5">
        <f t="shared" si="442"/>
        <v>3.4980678273457997</v>
      </c>
      <c r="AA392" s="5">
        <f t="shared" si="448"/>
        <v>0</v>
      </c>
      <c r="AB392" s="5">
        <f t="shared" si="433"/>
        <v>3.2461685543902354</v>
      </c>
      <c r="AC392" s="32"/>
      <c r="AD392" s="5">
        <f t="shared" si="453"/>
        <v>11257.778089059861</v>
      </c>
      <c r="AE392" s="5">
        <f t="shared" si="435"/>
        <v>-112.5777808905986</v>
      </c>
      <c r="AF392" s="5">
        <f t="shared" si="435"/>
        <v>-1337.6367742889668</v>
      </c>
      <c r="AG392" s="5">
        <f t="shared" si="456"/>
        <v>-25026.420224383179</v>
      </c>
      <c r="AH392" s="5">
        <f t="shared" si="457"/>
        <v>-15218.856690502884</v>
      </c>
      <c r="AI392" s="42">
        <f t="shared" si="451"/>
        <v>0</v>
      </c>
      <c r="AJ392" s="42">
        <f t="shared" si="454"/>
        <v>1093.6873106852672</v>
      </c>
      <c r="AK392" s="42">
        <f t="shared" si="458"/>
        <v>-14125.169379817617</v>
      </c>
    </row>
    <row r="393" spans="1:37" ht="15" x14ac:dyDescent="0.2">
      <c r="I393" s="2">
        <f t="shared" si="438"/>
        <v>18</v>
      </c>
      <c r="J393" s="11">
        <f t="shared" si="428"/>
        <v>20885.423314286123</v>
      </c>
      <c r="K393" s="11">
        <f t="shared" si="439"/>
        <v>208.85423314286123</v>
      </c>
      <c r="L393" s="24">
        <f t="shared" si="445"/>
        <v>2481.5829598675546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(Interventions)'!$B$264:$AV$384, 40)</f>
        <v>79.829453942312654</v>
      </c>
      <c r="S393" s="46">
        <f>VLOOKUP(I393, '[1]Lapse Rates'!$A$4:$F$24, 5)</f>
        <v>4.0205260000000001E-4</v>
      </c>
      <c r="T393" s="33">
        <f t="shared" si="455"/>
        <v>0.53902561224886802</v>
      </c>
      <c r="U393" s="33">
        <f t="shared" si="446"/>
        <v>4.3030120286747887E-2</v>
      </c>
      <c r="V393" s="39">
        <f t="shared" si="441"/>
        <v>2.1671664887124923E-4</v>
      </c>
      <c r="W393" s="32">
        <f t="shared" si="447"/>
        <v>0.49577877531324888</v>
      </c>
      <c r="X393" s="31"/>
      <c r="Y393" s="5">
        <f t="shared" si="452"/>
        <v>0</v>
      </c>
      <c r="Z393" s="5">
        <f t="shared" si="452"/>
        <v>3.2461685543902354</v>
      </c>
      <c r="AA393" s="5">
        <f t="shared" si="448"/>
        <v>0</v>
      </c>
      <c r="AB393" s="5">
        <f t="shared" si="433"/>
        <v>2.9857235607812256</v>
      </c>
      <c r="AC393" s="32"/>
      <c r="AD393" s="5">
        <f t="shared" si="453"/>
        <v>10354.549592655549</v>
      </c>
      <c r="AE393" s="5">
        <f t="shared" si="435"/>
        <v>-103.54549592655549</v>
      </c>
      <c r="AF393" s="5">
        <f t="shared" si="435"/>
        <v>-1230.3161606813635</v>
      </c>
      <c r="AG393" s="5">
        <f t="shared" si="456"/>
        <v>-25913.986310167893</v>
      </c>
      <c r="AH393" s="5">
        <f t="shared" si="457"/>
        <v>-16893.298374120262</v>
      </c>
      <c r="AI393" s="42">
        <f t="shared" si="451"/>
        <v>0</v>
      </c>
      <c r="AJ393" s="42">
        <f t="shared" si="454"/>
        <v>1005.9419510242999</v>
      </c>
      <c r="AK393" s="42">
        <f t="shared" si="458"/>
        <v>-15887.356423095962</v>
      </c>
    </row>
    <row r="394" spans="1:37" ht="15" x14ac:dyDescent="0.2">
      <c r="I394" s="2">
        <f t="shared" si="438"/>
        <v>19</v>
      </c>
      <c r="J394" s="11">
        <f t="shared" si="428"/>
        <v>20885.423314286123</v>
      </c>
      <c r="K394" s="11">
        <f t="shared" si="439"/>
        <v>208.85423314286123</v>
      </c>
      <c r="L394" s="24">
        <f t="shared" si="445"/>
        <v>2481.5829598675546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(Interventions)'!$B$264:$AV$384, 40)</f>
        <v>89.095746468830939</v>
      </c>
      <c r="S394" s="46">
        <f>VLOOKUP(I394, '[1]Lapse Rates'!$A$4:$F$24, 5)</f>
        <v>3.3283375800000001E-2</v>
      </c>
      <c r="T394" s="33">
        <f t="shared" si="455"/>
        <v>0.49577877531324888</v>
      </c>
      <c r="U394" s="33">
        <f t="shared" si="446"/>
        <v>4.4171780069936724E-2</v>
      </c>
      <c r="V394" s="39">
        <f t="shared" si="441"/>
        <v>1.6501191292414626E-2</v>
      </c>
      <c r="W394" s="32">
        <f t="shared" si="447"/>
        <v>0.43510580395089754</v>
      </c>
      <c r="X394" s="31"/>
      <c r="Y394" s="5">
        <f t="shared" si="452"/>
        <v>0</v>
      </c>
      <c r="Z394" s="5">
        <f t="shared" si="452"/>
        <v>2.9857235607812256</v>
      </c>
      <c r="AA394" s="5">
        <f t="shared" si="448"/>
        <v>0</v>
      </c>
      <c r="AB394" s="5">
        <f t="shared" si="433"/>
        <v>2.6203333320754507</v>
      </c>
      <c r="AC394" s="32"/>
      <c r="AD394" s="5">
        <f t="shared" si="453"/>
        <v>9087.3689020172824</v>
      </c>
      <c r="AE394" s="5">
        <f t="shared" si="435"/>
        <v>-90.873689020172833</v>
      </c>
      <c r="AF394" s="5">
        <f t="shared" si="435"/>
        <v>-1079.7511488240202</v>
      </c>
      <c r="AG394" s="5">
        <f t="shared" si="456"/>
        <v>-26601.526939737923</v>
      </c>
      <c r="AH394" s="5">
        <f t="shared" si="457"/>
        <v>-18684.782875564833</v>
      </c>
      <c r="AI394" s="42">
        <f t="shared" si="451"/>
        <v>0</v>
      </c>
      <c r="AJ394" s="42">
        <f t="shared" si="454"/>
        <v>882.84907987632914</v>
      </c>
      <c r="AK394" s="42">
        <f t="shared" si="458"/>
        <v>-17801.933795688503</v>
      </c>
    </row>
    <row r="395" spans="1:37" ht="15" x14ac:dyDescent="0.2">
      <c r="I395" s="2">
        <f t="shared" si="438"/>
        <v>20</v>
      </c>
      <c r="J395" s="11">
        <f t="shared" si="428"/>
        <v>20885.423314286123</v>
      </c>
      <c r="K395" s="11">
        <f t="shared" si="439"/>
        <v>208.85423314286123</v>
      </c>
      <c r="L395" s="24">
        <f t="shared" si="445"/>
        <v>2481.5829598675546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(Interventions)'!$B$264:$AV$384, 40)</f>
        <v>99.49692838155525</v>
      </c>
      <c r="S395" s="46">
        <f>VLOOKUP(I395, '[1]Lapse Rates'!$A$4:$F$24, 5)</f>
        <v>0</v>
      </c>
      <c r="T395" s="33">
        <f t="shared" si="455"/>
        <v>0.43510580395089754</v>
      </c>
      <c r="U395" s="33">
        <f t="shared" si="446"/>
        <v>4.3291691014101477E-2</v>
      </c>
      <c r="V395" s="39">
        <f t="shared" si="441"/>
        <v>0</v>
      </c>
      <c r="W395" s="32">
        <f t="shared" si="447"/>
        <v>0.39181411293679608</v>
      </c>
      <c r="X395" s="31"/>
      <c r="Y395" s="5">
        <f t="shared" si="452"/>
        <v>0</v>
      </c>
      <c r="Z395" s="5">
        <f t="shared" si="452"/>
        <v>2.6203333320754507</v>
      </c>
      <c r="AA395" s="5">
        <f t="shared" si="448"/>
        <v>0</v>
      </c>
      <c r="AB395" s="5">
        <f t="shared" si="433"/>
        <v>2.3596182141981377</v>
      </c>
      <c r="AC395" s="32"/>
      <c r="AD395" s="5">
        <f>$W395*J395</f>
        <v>8183.2036091964965</v>
      </c>
      <c r="AE395" s="5">
        <f t="shared" si="435"/>
        <v>-81.832036091964966</v>
      </c>
      <c r="AF395" s="5">
        <f t="shared" si="435"/>
        <v>-972.31922609957473</v>
      </c>
      <c r="AG395" s="5">
        <f t="shared" si="456"/>
        <v>-26071.511787731317</v>
      </c>
      <c r="AH395" s="5">
        <f t="shared" si="457"/>
        <v>-18942.459440726361</v>
      </c>
      <c r="AI395" s="42">
        <f t="shared" si="451"/>
        <v>0</v>
      </c>
      <c r="AJ395" s="42">
        <f t="shared" si="454"/>
        <v>795.00160602143114</v>
      </c>
      <c r="AK395" s="42">
        <f t="shared" si="458"/>
        <v>-18147.457834704932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331230.40839394886</v>
      </c>
      <c r="AE398" s="21">
        <f t="shared" ref="AE398:AK398" si="459">SUM(AE375:AE395)</f>
        <v>-11252.102108687526</v>
      </c>
      <c r="AF398" s="21">
        <f t="shared" si="459"/>
        <v>-37541.063320813788</v>
      </c>
      <c r="AG398" s="21">
        <f t="shared" si="459"/>
        <v>-343753.30861110304</v>
      </c>
      <c r="AH398" s="21">
        <f t="shared" si="459"/>
        <v>-61316.065646655479</v>
      </c>
      <c r="AI398" s="21">
        <f t="shared" si="459"/>
        <v>0</v>
      </c>
      <c r="AJ398" s="21">
        <f t="shared" si="459"/>
        <v>30169.693877100457</v>
      </c>
      <c r="AK398" s="21">
        <f t="shared" si="459"/>
        <v>-31146.371769555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170342.08414474787</v>
      </c>
      <c r="AE400" s="21">
        <f t="shared" ref="AE400:AK400" si="460">AE375+NPV($D$6,AE376:AE395)</f>
        <v>-9661.5789648691261</v>
      </c>
      <c r="AF400" s="21">
        <f t="shared" si="460"/>
        <v>-18642.642773719279</v>
      </c>
      <c r="AG400" s="21">
        <f t="shared" si="460"/>
        <v>-121358.42459322765</v>
      </c>
      <c r="AH400" s="21">
        <f t="shared" si="460"/>
        <v>20679.437812931817</v>
      </c>
      <c r="AI400" s="21">
        <f t="shared" si="460"/>
        <v>0</v>
      </c>
      <c r="AJ400" s="21">
        <f t="shared" si="460"/>
        <v>14537.797114037487</v>
      </c>
      <c r="AK400" s="21">
        <f t="shared" si="460"/>
        <v>35217.234926969308</v>
      </c>
    </row>
    <row r="402" spans="1:39" x14ac:dyDescent="0.15">
      <c r="AC402" s="22" t="str">
        <f>"Present Value at "&amp;TEXT($D$7,"0.00%")&amp;":"</f>
        <v>Present Value at 5.64%:</v>
      </c>
      <c r="AD402" s="21">
        <f>AD375+NPV($D$7,AD376:AD395)</f>
        <v>217356.03912521058</v>
      </c>
      <c r="AE402" s="21">
        <f t="shared" ref="AE402:AK402" si="461">AE375+NPV($D$7,AE376:AE395)</f>
        <v>-10124.335426150908</v>
      </c>
      <c r="AF402" s="21">
        <f t="shared" si="461"/>
        <v>-24141.064000834034</v>
      </c>
      <c r="AG402" s="21">
        <f t="shared" si="461"/>
        <v>-180460.89466167014</v>
      </c>
      <c r="AH402" s="21">
        <f t="shared" si="461"/>
        <v>2629.7450365555087</v>
      </c>
      <c r="AI402" s="21">
        <f t="shared" si="461"/>
        <v>0</v>
      </c>
      <c r="AJ402" s="21">
        <f t="shared" si="461"/>
        <v>19105.860983707731</v>
      </c>
      <c r="AK402" s="21">
        <f t="shared" si="461"/>
        <v>21735.606020263236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23321.023745172981</v>
      </c>
    </row>
    <row r="405" spans="1:39" ht="15" x14ac:dyDescent="0.2">
      <c r="G405" s="58" t="s">
        <v>122</v>
      </c>
      <c r="H405" s="57"/>
      <c r="I405" s="57"/>
      <c r="J405" s="11">
        <f>H$404</f>
        <v>23321.023745172981</v>
      </c>
      <c r="K405" s="11">
        <f>J405*$C$10</f>
        <v>9328.4094980691934</v>
      </c>
      <c r="L405" s="24">
        <f>$C$414</f>
        <v>3264.9910791024581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23321.023745172981</v>
      </c>
      <c r="AE405" s="5">
        <f>-$W405*K405</f>
        <v>-9328.4094980691934</v>
      </c>
      <c r="AF405" s="5">
        <f>-$W405*L405</f>
        <v>-3264.9910791024581</v>
      </c>
      <c r="AG405" s="5"/>
      <c r="AH405" s="5">
        <f>SUM(AD405:AG405)</f>
        <v>10727.62316800133</v>
      </c>
      <c r="AI405" s="42">
        <f>Y405-AA405</f>
        <v>0</v>
      </c>
      <c r="AJ405" s="42"/>
      <c r="AK405" s="42">
        <f>SUM(AH405:AJ405)</f>
        <v>10727.62316800133</v>
      </c>
      <c r="AL405" s="6" t="s">
        <v>39</v>
      </c>
      <c r="AM405" s="36">
        <f>AK432</f>
        <v>23634.755470475528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23321.023745172981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(Interventions)'!$B$264:$AV$384, 43)</f>
        <v>16.244097474262198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1.6244097474262198E-2</v>
      </c>
      <c r="V406" s="39">
        <f>MIN(S406*T406,T406-U406)</f>
        <v>2.3220462500000002E-3</v>
      </c>
      <c r="W406" s="32">
        <f>T406-SUM(U406:V406)</f>
        <v>0.98143385627573776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5.910479298310813</v>
      </c>
      <c r="AC406" s="32"/>
      <c r="AD406" s="5">
        <f t="shared" ref="AD406:AD408" si="470">$W406*J406</f>
        <v>22888.042266523167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-9782.6665778274491</v>
      </c>
      <c r="AH406" s="5">
        <f t="shared" ref="AH406:AH414" si="472">SUM(AD406:AG406)</f>
        <v>13105.375688695718</v>
      </c>
      <c r="AI406" s="42">
        <f>-M406*$W405*(N406-N405)/1000</f>
        <v>0</v>
      </c>
      <c r="AJ406" s="42">
        <f>$D$6*SUM(Y406:Z406,AD406:AE406)</f>
        <v>2245.9077329949228</v>
      </c>
      <c r="AK406" s="42">
        <f t="shared" ref="AK406" si="473">SUM(AH406:AJ406)</f>
        <v>15351.283421690641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23321.023745172981</v>
      </c>
      <c r="K407" s="11">
        <f t="shared" ref="K407:K425" si="475">J407*$C$11</f>
        <v>233.21023745172982</v>
      </c>
      <c r="L407" s="24">
        <f>$C$415</f>
        <v>2565.3603667472685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(Interventions)'!$B$264:$AV$384, 43)</f>
        <v>17.711709856758844</v>
      </c>
      <c r="S407" s="46">
        <f>VLOOKUP(I407, '[1]Lapse Rates'!$A$4:$F$24, 5)</f>
        <v>2.1348066000000001E-3</v>
      </c>
      <c r="T407" s="33">
        <f t="shared" ref="T407:T409" si="476">W406</f>
        <v>0.98143385627573776</v>
      </c>
      <c r="U407" s="33">
        <f>T407*R407/1000</f>
        <v>1.738287170595583E-2</v>
      </c>
      <c r="V407" s="39">
        <f t="shared" ref="V407:V425" si="477">MIN(S407*T407,T407-U407)</f>
        <v>2.0951714738408965E-3</v>
      </c>
      <c r="W407" s="32">
        <f>T407-SUM(U407:V407)</f>
        <v>0.96195581309594103</v>
      </c>
      <c r="X407" s="32"/>
      <c r="Y407" s="5">
        <f t="shared" ref="Y407:Z422" si="478">AA406</f>
        <v>0</v>
      </c>
      <c r="Z407" s="5">
        <f t="shared" si="478"/>
        <v>5.910479298310813</v>
      </c>
      <c r="AA407" s="5">
        <f>O407*W407</f>
        <v>0</v>
      </c>
      <c r="AB407" s="5">
        <f t="shared" si="469"/>
        <v>5.7931768736495544</v>
      </c>
      <c r="AC407" s="32"/>
      <c r="AD407" s="5">
        <f t="shared" si="470"/>
        <v>22433.794359017622</v>
      </c>
      <c r="AE407" s="5">
        <f t="shared" si="471"/>
        <v>-224.33794359017625</v>
      </c>
      <c r="AF407" s="5">
        <f t="shared" si="471"/>
        <v>-2467.7633174784701</v>
      </c>
      <c r="AG407" s="5">
        <f t="shared" ref="AG407:AG410" si="479">-U407*M407</f>
        <v>-10468.469444606073</v>
      </c>
      <c r="AH407" s="5">
        <f t="shared" si="472"/>
        <v>9273.2236533429004</v>
      </c>
      <c r="AI407" s="42">
        <f>-M407*($W406*N407-$W405*N406)/1000</f>
        <v>0</v>
      </c>
      <c r="AJ407" s="42">
        <f t="shared" ref="AJ407:AJ408" si="480">$D$6*SUM(Y407:Z407,AD407:AE407)</f>
        <v>2179.3274923725971</v>
      </c>
      <c r="AK407" s="42">
        <f>SUM(AH407:AJ407)</f>
        <v>11452.551145715497</v>
      </c>
      <c r="AL407" s="48" t="s">
        <v>59</v>
      </c>
      <c r="AM407" s="54">
        <f>AK432/AD432</f>
        <v>9.999998475100931E-2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23321.023745172981</v>
      </c>
      <c r="K408" s="11">
        <f t="shared" si="475"/>
        <v>233.21023745172982</v>
      </c>
      <c r="L408" s="24">
        <f t="shared" ref="L408:L425" si="481">$C$415</f>
        <v>2565.3603667472685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(Interventions)'!$B$264:$AV$384, 43)</f>
        <v>19.263255018599828</v>
      </c>
      <c r="S408" s="46">
        <f>VLOOKUP(I408, '[1]Lapse Rates'!$A$4:$F$24, 5)</f>
        <v>2.1304430000000001E-3</v>
      </c>
      <c r="T408" s="33">
        <f t="shared" si="476"/>
        <v>0.96195581309594103</v>
      </c>
      <c r="U408" s="33">
        <f t="shared" ref="U408:U425" si="482">T408*R408/1000</f>
        <v>1.8530400144291664E-2</v>
      </c>
      <c r="V408" s="39">
        <f t="shared" si="477"/>
        <v>2.049392028319556E-3</v>
      </c>
      <c r="W408" s="32">
        <f t="shared" ref="W408:W425" si="483">T408-SUM(U408:V408)</f>
        <v>0.94137602092332984</v>
      </c>
      <c r="X408" s="32"/>
      <c r="Y408" s="5">
        <f t="shared" si="478"/>
        <v>0</v>
      </c>
      <c r="Z408" s="5">
        <f t="shared" si="478"/>
        <v>5.7931768736495544</v>
      </c>
      <c r="AA408" s="5">
        <f t="shared" ref="AA408:AA425" si="484">O408*W408</f>
        <v>0</v>
      </c>
      <c r="AB408" s="5">
        <f t="shared" si="469"/>
        <v>5.6692393970463604</v>
      </c>
      <c r="AC408" s="32"/>
      <c r="AD408" s="5">
        <f t="shared" si="470"/>
        <v>21953.852537089431</v>
      </c>
      <c r="AE408" s="5">
        <f t="shared" si="471"/>
        <v>-219.53852537089435</v>
      </c>
      <c r="AF408" s="5">
        <f>-$W408*L408</f>
        <v>-2414.9687342829575</v>
      </c>
      <c r="AG408" s="5">
        <f t="shared" si="479"/>
        <v>-11159.544348496625</v>
      </c>
      <c r="AH408" s="5">
        <f t="shared" si="472"/>
        <v>8159.8009289389538</v>
      </c>
      <c r="AI408" s="42">
        <f>-M408*($W407*N408-$W406*N407)/1000</f>
        <v>0</v>
      </c>
      <c r="AJ408" s="42">
        <f t="shared" si="480"/>
        <v>2132.7045152008936</v>
      </c>
      <c r="AK408" s="42">
        <f t="shared" ref="AK408:AK415" si="485">SUM(AH408:AJ408)</f>
        <v>10292.505444139848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23321.023745172981</v>
      </c>
      <c r="K409" s="11">
        <f t="shared" si="475"/>
        <v>233.21023745172982</v>
      </c>
      <c r="L409" s="24">
        <f t="shared" si="481"/>
        <v>2565.3603667472685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(Interventions)'!$B$264:$AV$384, 43)</f>
        <v>20.896703565641136</v>
      </c>
      <c r="S409" s="46">
        <f>VLOOKUP(I409, '[1]Lapse Rates'!$A$4:$F$24, 5)</f>
        <v>1.8971547999999999E-3</v>
      </c>
      <c r="T409" s="33">
        <f t="shared" si="476"/>
        <v>0.94137602092332984</v>
      </c>
      <c r="U409" s="33">
        <f t="shared" si="482"/>
        <v>1.967165565303761E-2</v>
      </c>
      <c r="V409" s="39">
        <f t="shared" si="477"/>
        <v>1.7859360366995955E-3</v>
      </c>
      <c r="W409" s="32">
        <f t="shared" si="483"/>
        <v>0.91991842923359268</v>
      </c>
      <c r="X409" s="32"/>
      <c r="Y409" s="5">
        <f>AA408</f>
        <v>0</v>
      </c>
      <c r="Z409" s="5">
        <f t="shared" si="478"/>
        <v>5.6692393970463604</v>
      </c>
      <c r="AA409" s="5">
        <f t="shared" si="484"/>
        <v>0</v>
      </c>
      <c r="AB409" s="5">
        <f t="shared" si="469"/>
        <v>5.5400155571891725</v>
      </c>
      <c r="AC409" s="32"/>
      <c r="AD409" s="5">
        <f>$W409*J409</f>
        <v>21453.439531778844</v>
      </c>
      <c r="AE409" s="5">
        <f t="shared" si="471"/>
        <v>-214.53439531778847</v>
      </c>
      <c r="AF409" s="5">
        <f t="shared" si="471"/>
        <v>-2359.9222789962605</v>
      </c>
      <c r="AG409" s="5">
        <f t="shared" si="479"/>
        <v>-11846.841512273188</v>
      </c>
      <c r="AH409" s="5">
        <f t="shared" si="472"/>
        <v>7032.1413451916105</v>
      </c>
      <c r="AI409" s="42">
        <f t="shared" ref="AI409:AI425" si="487">-M409*($W408*N409-$W407*N408)/1000</f>
        <v>0</v>
      </c>
      <c r="AJ409" s="42">
        <f>$D$6*SUM(Y409:Z409,AD409:AE409)</f>
        <v>2084.0927462716804</v>
      </c>
      <c r="AK409" s="42">
        <f t="shared" si="485"/>
        <v>9116.2340914632914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23321.023745172981</v>
      </c>
      <c r="K410" s="11">
        <f t="shared" si="475"/>
        <v>233.21023745172982</v>
      </c>
      <c r="L410" s="24">
        <f t="shared" si="481"/>
        <v>2565.3603667472685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(Interventions)'!$B$264:$AV$384, 43)</f>
        <v>22.72527412417562</v>
      </c>
      <c r="S410" s="46">
        <f>VLOOKUP(I410, '[1]Lapse Rates'!$A$4:$F$24, 5)</f>
        <v>1.8563969E-3</v>
      </c>
      <c r="T410" s="33">
        <f>W409</f>
        <v>0.91991842923359268</v>
      </c>
      <c r="U410" s="33">
        <f t="shared" si="482"/>
        <v>2.0905398476214445E-2</v>
      </c>
      <c r="V410" s="39">
        <f t="shared" si="477"/>
        <v>1.7077337202821108E-3</v>
      </c>
      <c r="W410" s="32">
        <f t="shared" si="483"/>
        <v>0.89730529703709616</v>
      </c>
      <c r="X410" s="32"/>
      <c r="Y410" s="5">
        <f t="shared" ref="Y410:Z425" si="488">AA409</f>
        <v>0</v>
      </c>
      <c r="Z410" s="5">
        <f t="shared" si="478"/>
        <v>5.5400155571891725</v>
      </c>
      <c r="AA410" s="5">
        <f t="shared" si="484"/>
        <v>0</v>
      </c>
      <c r="AB410" s="5">
        <f t="shared" si="469"/>
        <v>5.4038327172935334</v>
      </c>
      <c r="AC410" s="32"/>
      <c r="AD410" s="5">
        <f t="shared" ref="AD410:AD424" si="489">$W410*J410</f>
        <v>20926.078138871613</v>
      </c>
      <c r="AE410" s="5">
        <f t="shared" si="471"/>
        <v>-209.26078138871617</v>
      </c>
      <c r="AF410" s="5">
        <f t="shared" si="471"/>
        <v>-2301.9114458913518</v>
      </c>
      <c r="AG410" s="5">
        <f t="shared" si="479"/>
        <v>-12589.837218932149</v>
      </c>
      <c r="AH410" s="5">
        <f t="shared" si="472"/>
        <v>5825.0686926593953</v>
      </c>
      <c r="AI410" s="42">
        <f t="shared" si="487"/>
        <v>0</v>
      </c>
      <c r="AJ410" s="42">
        <f t="shared" ref="AJ410:AJ425" si="490">$D$6*SUM(Y410:Z410,AD410:AE410)</f>
        <v>2032.8632582952325</v>
      </c>
      <c r="AK410" s="42">
        <f t="shared" si="485"/>
        <v>7857.9319509546276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23321.023745172981</v>
      </c>
      <c r="K411" s="11">
        <f t="shared" si="475"/>
        <v>233.21023745172982</v>
      </c>
      <c r="L411" s="24">
        <f t="shared" si="481"/>
        <v>2565.3603667472685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(Interventions)'!$B$264:$AV$384, 43)</f>
        <v>25.038724941875017</v>
      </c>
      <c r="S411" s="46">
        <f>VLOOKUP(I411, '[1]Lapse Rates'!$A$4:$F$24, 5)</f>
        <v>1.7512077999999999E-3</v>
      </c>
      <c r="T411" s="33">
        <f t="shared" ref="T411:T425" si="491">W410</f>
        <v>0.89730529703709616</v>
      </c>
      <c r="U411" s="33">
        <f t="shared" si="482"/>
        <v>2.2467380521399311E-2</v>
      </c>
      <c r="V411" s="39">
        <f t="shared" si="477"/>
        <v>1.5713680351526797E-3</v>
      </c>
      <c r="W411" s="32">
        <f t="shared" si="483"/>
        <v>0.87326654848054419</v>
      </c>
      <c r="X411" s="32"/>
      <c r="Y411" s="5">
        <f t="shared" si="488"/>
        <v>0</v>
      </c>
      <c r="Z411" s="5">
        <f t="shared" si="478"/>
        <v>5.4038327172935334</v>
      </c>
      <c r="AA411" s="5">
        <f t="shared" si="484"/>
        <v>0</v>
      </c>
      <c r="AB411" s="5">
        <f t="shared" si="469"/>
        <v>5.2590644022488968</v>
      </c>
      <c r="AC411" s="32"/>
      <c r="AD411" s="5">
        <f t="shared" si="489"/>
        <v>20365.469912980025</v>
      </c>
      <c r="AE411" s="5">
        <f t="shared" si="471"/>
        <v>-203.65469912980024</v>
      </c>
      <c r="AF411" s="5">
        <f t="shared" si="471"/>
        <v>-2240.2433930781704</v>
      </c>
      <c r="AG411" s="5">
        <f>-U411*M411</f>
        <v>-13530.508104021786</v>
      </c>
      <c r="AH411" s="5">
        <f t="shared" si="472"/>
        <v>4391.0637167502664</v>
      </c>
      <c r="AI411" s="42">
        <f t="shared" si="487"/>
        <v>0</v>
      </c>
      <c r="AJ411" s="42">
        <f t="shared" si="490"/>
        <v>1978.4041884682733</v>
      </c>
      <c r="AK411" s="42">
        <f t="shared" si="485"/>
        <v>6369.4679052185402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23321.023745172981</v>
      </c>
      <c r="K412" s="11">
        <f t="shared" si="475"/>
        <v>233.21023745172982</v>
      </c>
      <c r="L412" s="24">
        <f t="shared" si="481"/>
        <v>2565.3603667472685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(Interventions)'!$B$264:$AV$384, 43)</f>
        <v>27.40040149618055</v>
      </c>
      <c r="S412" s="46">
        <f>VLOOKUP(I412, '[1]Lapse Rates'!$A$4:$F$24, 5)</f>
        <v>1.6267663999999999E-3</v>
      </c>
      <c r="T412" s="33">
        <f t="shared" si="491"/>
        <v>0.87326654848054419</v>
      </c>
      <c r="U412" s="33">
        <f t="shared" si="482"/>
        <v>2.3927854041550727E-2</v>
      </c>
      <c r="V412" s="39">
        <f t="shared" si="477"/>
        <v>1.4206006793121202E-3</v>
      </c>
      <c r="W412" s="32">
        <f t="shared" si="483"/>
        <v>0.8479180937596813</v>
      </c>
      <c r="X412" s="32"/>
      <c r="Y412" s="5">
        <f t="shared" si="488"/>
        <v>0</v>
      </c>
      <c r="Z412" s="5">
        <f t="shared" si="478"/>
        <v>5.2590644022488968</v>
      </c>
      <c r="AA412" s="5">
        <f t="shared" si="484"/>
        <v>0</v>
      </c>
      <c r="AB412" s="5">
        <f t="shared" si="469"/>
        <v>5.1064086568679912</v>
      </c>
      <c r="AC412" s="32"/>
      <c r="AD412" s="5">
        <f t="shared" si="489"/>
        <v>19774.317998531336</v>
      </c>
      <c r="AE412" s="5">
        <f t="shared" si="471"/>
        <v>-197.74317998531339</v>
      </c>
      <c r="AF412" s="5">
        <f t="shared" si="471"/>
        <v>-2175.215471978981</v>
      </c>
      <c r="AG412" s="5">
        <f t="shared" ref="AG412:AG425" si="492">-U412*M412</f>
        <v>-14410.047611589052</v>
      </c>
      <c r="AH412" s="5">
        <f t="shared" si="472"/>
        <v>2991.3117349779895</v>
      </c>
      <c r="AI412" s="42">
        <f t="shared" si="487"/>
        <v>0</v>
      </c>
      <c r="AJ412" s="42">
        <f t="shared" si="490"/>
        <v>1920.9779039172256</v>
      </c>
      <c r="AK412" s="42">
        <f t="shared" si="485"/>
        <v>4912.2896388952149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23321.023745172981</v>
      </c>
      <c r="K413" s="11">
        <f t="shared" si="475"/>
        <v>233.21023745172982</v>
      </c>
      <c r="L413" s="24">
        <f t="shared" si="481"/>
        <v>2565.3603667472685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(Interventions)'!$B$264:$AV$384, 43)</f>
        <v>30.111231090826099</v>
      </c>
      <c r="S413" s="46">
        <f>VLOOKUP(I413, '[1]Lapse Rates'!$A$4:$F$24, 5)</f>
        <v>1.427546E-3</v>
      </c>
      <c r="T413" s="33">
        <f t="shared" si="491"/>
        <v>0.8479180937596813</v>
      </c>
      <c r="U413" s="33">
        <f t="shared" si="482"/>
        <v>2.5531857667290513E-2</v>
      </c>
      <c r="V413" s="39">
        <f t="shared" si="477"/>
        <v>1.2104420830742579E-3</v>
      </c>
      <c r="W413" s="32">
        <f t="shared" si="483"/>
        <v>0.82117579400931651</v>
      </c>
      <c r="X413" s="32"/>
      <c r="Y413" s="5">
        <f t="shared" si="488"/>
        <v>0</v>
      </c>
      <c r="Z413" s="5">
        <f t="shared" si="478"/>
        <v>5.1064086568679912</v>
      </c>
      <c r="AA413" s="5">
        <f t="shared" si="484"/>
        <v>0</v>
      </c>
      <c r="AB413" s="5">
        <f t="shared" si="469"/>
        <v>4.9453587725043668</v>
      </c>
      <c r="AC413" s="32"/>
      <c r="AD413" s="5">
        <f t="shared" si="489"/>
        <v>19150.660191052546</v>
      </c>
      <c r="AE413" s="5">
        <f t="shared" si="471"/>
        <v>-191.50660191052549</v>
      </c>
      <c r="AF413" s="5">
        <f t="shared" si="471"/>
        <v>-2106.6118360837195</v>
      </c>
      <c r="AG413" s="5">
        <f t="shared" si="492"/>
        <v>-15376.025111114697</v>
      </c>
      <c r="AH413" s="5">
        <f t="shared" si="472"/>
        <v>1476.5166419436027</v>
      </c>
      <c r="AI413" s="42">
        <f t="shared" si="487"/>
        <v>0</v>
      </c>
      <c r="AJ413" s="42">
        <f t="shared" si="490"/>
        <v>1860.3939057840712</v>
      </c>
      <c r="AK413" s="42">
        <f t="shared" si="485"/>
        <v>3336.9105477276739</v>
      </c>
    </row>
    <row r="414" spans="1:39" ht="15" x14ac:dyDescent="0.2">
      <c r="A414" s="12"/>
      <c r="B414" s="13">
        <v>1</v>
      </c>
      <c r="C414" s="10">
        <f>$H$404*0.14+$B$417</f>
        <v>3264.9910791024581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23321.023745172981</v>
      </c>
      <c r="K414" s="11">
        <f t="shared" si="475"/>
        <v>233.21023745172982</v>
      </c>
      <c r="L414" s="24">
        <f t="shared" si="481"/>
        <v>2565.3603667472685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(Interventions)'!$B$264:$AV$384, 43)</f>
        <v>33.222606582249263</v>
      </c>
      <c r="S414" s="46">
        <f>VLOOKUP(I414, '[1]Lapse Rates'!$A$4:$F$24, 5)</f>
        <v>1.4710299999999999E-3</v>
      </c>
      <c r="T414" s="33">
        <f t="shared" si="491"/>
        <v>0.82117579400931651</v>
      </c>
      <c r="U414" s="33">
        <f t="shared" si="482"/>
        <v>2.7281600339237683E-2</v>
      </c>
      <c r="V414" s="39">
        <f t="shared" si="477"/>
        <v>1.2079742282615248E-3</v>
      </c>
      <c r="W414" s="32">
        <f t="shared" si="483"/>
        <v>0.79268621944181727</v>
      </c>
      <c r="X414" s="32"/>
      <c r="Y414" s="5">
        <f t="shared" si="488"/>
        <v>0</v>
      </c>
      <c r="Z414" s="5">
        <f t="shared" si="478"/>
        <v>4.9453587725043668</v>
      </c>
      <c r="AA414" s="5">
        <f t="shared" si="484"/>
        <v>0</v>
      </c>
      <c r="AB414" s="5">
        <f t="shared" si="469"/>
        <v>4.7737862924822618</v>
      </c>
      <c r="AC414" s="32"/>
      <c r="AD414" s="5">
        <f t="shared" si="489"/>
        <v>18486.254146074021</v>
      </c>
      <c r="AE414" s="5">
        <f t="shared" si="471"/>
        <v>-184.86254146074023</v>
      </c>
      <c r="AF414" s="5">
        <f t="shared" si="471"/>
        <v>-2033.5258106227661</v>
      </c>
      <c r="AG414" s="5">
        <f t="shared" si="492"/>
        <v>-16429.770890698772</v>
      </c>
      <c r="AH414" s="5">
        <f t="shared" si="472"/>
        <v>-161.9050967082585</v>
      </c>
      <c r="AI414" s="42">
        <f t="shared" si="487"/>
        <v>0</v>
      </c>
      <c r="AJ414" s="42">
        <f t="shared" si="490"/>
        <v>1795.8516561081456</v>
      </c>
      <c r="AK414" s="42">
        <f t="shared" si="485"/>
        <v>1633.9465593998871</v>
      </c>
    </row>
    <row r="415" spans="1:39" ht="15" x14ac:dyDescent="0.2">
      <c r="A415" s="12"/>
      <c r="B415" s="70" t="s">
        <v>49</v>
      </c>
      <c r="C415" s="10">
        <f>$H$404*0.11+$B$417</f>
        <v>2565.3603667472685</v>
      </c>
      <c r="D415" s="1"/>
      <c r="E415" s="1"/>
      <c r="F415" s="1"/>
      <c r="I415" s="2">
        <f t="shared" si="474"/>
        <v>10</v>
      </c>
      <c r="J415" s="11">
        <f t="shared" si="464"/>
        <v>23321.023745172981</v>
      </c>
      <c r="K415" s="11">
        <f t="shared" si="475"/>
        <v>233.21023745172982</v>
      </c>
      <c r="L415" s="24">
        <f t="shared" si="481"/>
        <v>2565.3603667472685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(Interventions)'!$B$264:$AV$384, 43)</f>
        <v>36.916021401312314</v>
      </c>
      <c r="S415" s="46">
        <f>VLOOKUP(I415, '[1]Lapse Rates'!$A$4:$F$24, 5)</f>
        <v>1.273365E-3</v>
      </c>
      <c r="T415" s="33">
        <f t="shared" si="491"/>
        <v>0.79268621944181727</v>
      </c>
      <c r="U415" s="33">
        <f t="shared" si="482"/>
        <v>2.9262821441439473E-2</v>
      </c>
      <c r="V415" s="39">
        <f t="shared" si="477"/>
        <v>1.0093788878195297E-3</v>
      </c>
      <c r="W415" s="32">
        <f t="shared" si="483"/>
        <v>0.76241401911255824</v>
      </c>
      <c r="X415" s="32"/>
      <c r="Y415" s="5">
        <f t="shared" si="488"/>
        <v>0</v>
      </c>
      <c r="Z415" s="5">
        <f t="shared" si="478"/>
        <v>4.7737862924822618</v>
      </c>
      <c r="AA415" s="5">
        <f t="shared" si="484"/>
        <v>0</v>
      </c>
      <c r="AB415" s="5">
        <f t="shared" si="469"/>
        <v>4.5914783231613683</v>
      </c>
      <c r="AC415" s="32"/>
      <c r="AD415" s="5">
        <f t="shared" si="489"/>
        <v>17780.275443376737</v>
      </c>
      <c r="AE415" s="5">
        <f t="shared" si="471"/>
        <v>-177.80275443376738</v>
      </c>
      <c r="AF415" s="5">
        <f t="shared" si="471"/>
        <v>-1955.8667076838512</v>
      </c>
      <c r="AG415" s="5">
        <f t="shared" si="492"/>
        <v>-17622.919693856653</v>
      </c>
      <c r="AH415" s="5">
        <f>SUM(AD415:AG415)</f>
        <v>-1976.3137125975354</v>
      </c>
      <c r="AI415" s="42">
        <f t="shared" si="487"/>
        <v>0</v>
      </c>
      <c r="AJ415" s="42">
        <f t="shared" si="490"/>
        <v>1727.2708792205979</v>
      </c>
      <c r="AK415" s="42">
        <f t="shared" si="485"/>
        <v>-249.04283337693755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23321.023745172981</v>
      </c>
      <c r="K416" s="11">
        <f t="shared" si="475"/>
        <v>233.21023745172982</v>
      </c>
      <c r="L416" s="24">
        <f t="shared" si="481"/>
        <v>2565.3603667472685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(Interventions)'!$B$264:$AV$384, 43)</f>
        <v>41.149135084059225</v>
      </c>
      <c r="S416" s="46">
        <f>VLOOKUP(I416, '[1]Lapse Rates'!$A$4:$F$24, 5)</f>
        <v>1.2241776999999999E-3</v>
      </c>
      <c r="T416" s="33">
        <f t="shared" si="491"/>
        <v>0.76241401911255824</v>
      </c>
      <c r="U416" s="33">
        <f t="shared" si="482"/>
        <v>3.1372677462443169E-2</v>
      </c>
      <c r="V416" s="39">
        <f t="shared" si="477"/>
        <v>9.3333024036496752E-4</v>
      </c>
      <c r="W416" s="32">
        <f t="shared" si="483"/>
        <v>0.73010801140975012</v>
      </c>
      <c r="X416" s="31"/>
      <c r="Y416" s="5">
        <f t="shared" si="488"/>
        <v>0</v>
      </c>
      <c r="Z416" s="5">
        <f t="shared" si="478"/>
        <v>4.5914783231613683</v>
      </c>
      <c r="AA416" s="5">
        <f t="shared" si="484"/>
        <v>0</v>
      </c>
      <c r="AB416" s="5">
        <f t="shared" si="469"/>
        <v>4.3969221760328239</v>
      </c>
      <c r="AC416" s="32"/>
      <c r="AD416" s="5">
        <f t="shared" si="489"/>
        <v>17026.866270627808</v>
      </c>
      <c r="AE416" s="5">
        <f t="shared" si="471"/>
        <v>-170.26866270627809</v>
      </c>
      <c r="AF416" s="5">
        <f t="shared" si="471"/>
        <v>-1872.9901559152354</v>
      </c>
      <c r="AG416" s="5">
        <f t="shared" si="492"/>
        <v>-18893.536175529687</v>
      </c>
      <c r="AH416" s="5">
        <f t="shared" ref="AH416:AH425" si="493">SUM(AD416:AG416)</f>
        <v>-3909.9287235233933</v>
      </c>
      <c r="AI416" s="42">
        <f t="shared" si="487"/>
        <v>0</v>
      </c>
      <c r="AJ416" s="42">
        <f t="shared" si="490"/>
        <v>1654.0826493606041</v>
      </c>
      <c r="AK416" s="42">
        <f t="shared" ref="AK416:AK425" si="494">SUM(AH416:AJ416)</f>
        <v>-2255.8460741627891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23321.023745172981</v>
      </c>
      <c r="K417" s="11">
        <f t="shared" si="475"/>
        <v>233.21023745172982</v>
      </c>
      <c r="L417" s="24">
        <f t="shared" si="481"/>
        <v>2565.3603667472685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(Interventions)'!$B$264:$AV$384, 43)</f>
        <v>45.978461899089339</v>
      </c>
      <c r="S417" s="46">
        <f>VLOOKUP(I417, '[1]Lapse Rates'!$A$4:$F$24, 5)</f>
        <v>1.0124068E-3</v>
      </c>
      <c r="T417" s="33">
        <f t="shared" si="491"/>
        <v>0.73010801140975012</v>
      </c>
      <c r="U417" s="33">
        <f t="shared" si="482"/>
        <v>3.3569243384823082E-2</v>
      </c>
      <c r="V417" s="39">
        <f t="shared" si="477"/>
        <v>7.3916631548570861E-4</v>
      </c>
      <c r="W417" s="32">
        <f t="shared" si="483"/>
        <v>0.69579960170944133</v>
      </c>
      <c r="X417" s="31"/>
      <c r="Y417" s="5">
        <f t="shared" si="488"/>
        <v>0</v>
      </c>
      <c r="Z417" s="5">
        <f t="shared" si="478"/>
        <v>4.3969221760328239</v>
      </c>
      <c r="AA417" s="5">
        <f t="shared" si="484"/>
        <v>0</v>
      </c>
      <c r="AB417" s="5">
        <f t="shared" si="469"/>
        <v>4.1903069833787514</v>
      </c>
      <c r="AC417" s="32"/>
      <c r="AD417" s="5">
        <f t="shared" si="489"/>
        <v>16226.759033347784</v>
      </c>
      <c r="AE417" s="5">
        <f t="shared" si="471"/>
        <v>-162.26759033347784</v>
      </c>
      <c r="AF417" s="5">
        <f t="shared" si="471"/>
        <v>-1784.9767214239357</v>
      </c>
      <c r="AG417" s="5">
        <f t="shared" si="492"/>
        <v>-20216.371874398621</v>
      </c>
      <c r="AH417" s="5">
        <f t="shared" si="493"/>
        <v>-5936.8571528082521</v>
      </c>
      <c r="AI417" s="42">
        <f t="shared" si="487"/>
        <v>0</v>
      </c>
      <c r="AJ417" s="42">
        <f t="shared" si="490"/>
        <v>1576.3579486251722</v>
      </c>
      <c r="AK417" s="42">
        <f t="shared" si="494"/>
        <v>-4360.4992041830801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23321.023745172981</v>
      </c>
      <c r="K418" s="11">
        <f t="shared" si="475"/>
        <v>233.21023745172982</v>
      </c>
      <c r="L418" s="24">
        <f t="shared" si="481"/>
        <v>2565.3603667472685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(Interventions)'!$B$264:$AV$384, 43)</f>
        <v>51.520450820979292</v>
      </c>
      <c r="S418" s="46">
        <f>VLOOKUP(I418, '[1]Lapse Rates'!$A$4:$F$24, 5)</f>
        <v>8.7385670000000003E-4</v>
      </c>
      <c r="T418" s="33">
        <f t="shared" si="491"/>
        <v>0.69579960170944133</v>
      </c>
      <c r="U418" s="33">
        <f t="shared" si="482"/>
        <v>3.5847909161128247E-2</v>
      </c>
      <c r="V418" s="39">
        <f t="shared" si="477"/>
        <v>6.080291438111268E-4</v>
      </c>
      <c r="W418" s="32">
        <f t="shared" si="483"/>
        <v>0.65934366340450201</v>
      </c>
      <c r="X418" s="31"/>
      <c r="Y418" s="5">
        <f t="shared" si="488"/>
        <v>0</v>
      </c>
      <c r="Z418" s="5">
        <f t="shared" si="478"/>
        <v>4.1903069833787514</v>
      </c>
      <c r="AA418" s="5">
        <f t="shared" si="484"/>
        <v>0</v>
      </c>
      <c r="AB418" s="5">
        <f t="shared" si="469"/>
        <v>3.9707587506842983</v>
      </c>
      <c r="AC418" s="32"/>
      <c r="AD418" s="5">
        <f t="shared" si="489"/>
        <v>15376.569230485733</v>
      </c>
      <c r="AE418" s="5">
        <f t="shared" si="471"/>
        <v>-153.76569230485734</v>
      </c>
      <c r="AF418" s="5">
        <f t="shared" si="471"/>
        <v>-1691.4541021638609</v>
      </c>
      <c r="AG418" s="5">
        <f t="shared" si="492"/>
        <v>-21588.650486197104</v>
      </c>
      <c r="AH418" s="5">
        <f t="shared" si="493"/>
        <v>-8057.3010501800909</v>
      </c>
      <c r="AI418" s="42">
        <f t="shared" si="487"/>
        <v>0</v>
      </c>
      <c r="AJ418" s="42">
        <f t="shared" si="490"/>
        <v>1493.7680962106133</v>
      </c>
      <c r="AK418" s="42">
        <f t="shared" si="494"/>
        <v>-6563.5329539694776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23321.023745172981</v>
      </c>
      <c r="K419" s="11">
        <f t="shared" si="475"/>
        <v>233.21023745172982</v>
      </c>
      <c r="L419" s="24">
        <f t="shared" si="481"/>
        <v>2565.3603667472685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(Interventions)'!$B$264:$AV$384, 43)</f>
        <v>57.66222255255326</v>
      </c>
      <c r="S419" s="46">
        <f>VLOOKUP(I419, '[1]Lapse Rates'!$A$4:$F$24, 5)</f>
        <v>8.3940749999999998E-4</v>
      </c>
      <c r="T419" s="33">
        <f t="shared" si="491"/>
        <v>0.65934366340450201</v>
      </c>
      <c r="U419" s="33">
        <f t="shared" si="482"/>
        <v>3.8019221057846157E-2</v>
      </c>
      <c r="V419" s="39">
        <f t="shared" si="477"/>
        <v>5.5345801613921448E-4</v>
      </c>
      <c r="W419" s="32">
        <f t="shared" si="483"/>
        <v>0.6207709843305167</v>
      </c>
      <c r="X419" s="31"/>
      <c r="Y419" s="5">
        <f t="shared" si="488"/>
        <v>0</v>
      </c>
      <c r="Z419" s="5">
        <f t="shared" si="478"/>
        <v>3.9707587506842983</v>
      </c>
      <c r="AA419" s="5">
        <f t="shared" si="484"/>
        <v>0</v>
      </c>
      <c r="AB419" s="5">
        <f t="shared" si="469"/>
        <v>3.7384628912238274</v>
      </c>
      <c r="AC419" s="32"/>
      <c r="AD419" s="5">
        <f t="shared" si="489"/>
        <v>14477.014865886384</v>
      </c>
      <c r="AE419" s="5">
        <f t="shared" si="471"/>
        <v>-144.77014865886386</v>
      </c>
      <c r="AF419" s="5">
        <f t="shared" si="471"/>
        <v>-1592.5012800281972</v>
      </c>
      <c r="AG419" s="5">
        <f t="shared" si="492"/>
        <v>-22896.277478445634</v>
      </c>
      <c r="AH419" s="5">
        <f t="shared" si="493"/>
        <v>-10156.53404124631</v>
      </c>
      <c r="AI419" s="42">
        <f t="shared" si="487"/>
        <v>0</v>
      </c>
      <c r="AJ419" s="42">
        <f t="shared" si="490"/>
        <v>1406.382738193462</v>
      </c>
      <c r="AK419" s="42">
        <f t="shared" si="494"/>
        <v>-8750.1513030528477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23321.023745172981</v>
      </c>
      <c r="K420" s="11">
        <f t="shared" si="475"/>
        <v>233.21023745172982</v>
      </c>
      <c r="L420" s="24">
        <f t="shared" si="481"/>
        <v>2565.3603667472685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(Interventions)'!$B$264:$AV$384, 43)</f>
        <v>64.433853250401157</v>
      </c>
      <c r="S420" s="46">
        <f>VLOOKUP(I420, '[1]Lapse Rates'!$A$4:$F$24, 5)</f>
        <v>7.2940090000000004E-4</v>
      </c>
      <c r="T420" s="33">
        <f t="shared" si="491"/>
        <v>0.6207709843305167</v>
      </c>
      <c r="U420" s="33">
        <f t="shared" si="482"/>
        <v>3.9998666506459585E-2</v>
      </c>
      <c r="V420" s="39">
        <f t="shared" si="477"/>
        <v>4.527909146645648E-4</v>
      </c>
      <c r="W420" s="32">
        <f t="shared" si="483"/>
        <v>0.58031952690939259</v>
      </c>
      <c r="X420" s="31"/>
      <c r="Y420" s="5">
        <f t="shared" si="488"/>
        <v>0</v>
      </c>
      <c r="Z420" s="5">
        <f t="shared" si="478"/>
        <v>3.7384628912238274</v>
      </c>
      <c r="AA420" s="5">
        <f t="shared" si="484"/>
        <v>0</v>
      </c>
      <c r="AB420" s="5">
        <f t="shared" si="469"/>
        <v>3.4948524837111661</v>
      </c>
      <c r="AC420" s="32"/>
      <c r="AD420" s="5">
        <f t="shared" si="489"/>
        <v>13533.645466841495</v>
      </c>
      <c r="AE420" s="5">
        <f t="shared" si="471"/>
        <v>-135.33645466841497</v>
      </c>
      <c r="AF420" s="5">
        <f t="shared" si="471"/>
        <v>-1488.7287143828808</v>
      </c>
      <c r="AG420" s="5">
        <f t="shared" si="492"/>
        <v>-24088.356931518651</v>
      </c>
      <c r="AH420" s="5">
        <f t="shared" si="493"/>
        <v>-12178.776633728452</v>
      </c>
      <c r="AI420" s="42">
        <f t="shared" si="487"/>
        <v>0</v>
      </c>
      <c r="AJ420" s="42">
        <f t="shared" si="490"/>
        <v>1314.7408573038083</v>
      </c>
      <c r="AK420" s="42">
        <f t="shared" si="494"/>
        <v>-10864.035776424644</v>
      </c>
    </row>
    <row r="421" spans="1:37" ht="15" x14ac:dyDescent="0.2">
      <c r="I421" s="2">
        <f t="shared" si="474"/>
        <v>16</v>
      </c>
      <c r="J421" s="11">
        <f t="shared" si="464"/>
        <v>23321.023745172981</v>
      </c>
      <c r="K421" s="11">
        <f t="shared" si="475"/>
        <v>233.21023745172982</v>
      </c>
      <c r="L421" s="24">
        <f t="shared" si="481"/>
        <v>2565.3603667472685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(Interventions)'!$B$264:$AV$384, 43)</f>
        <v>71.747132416963936</v>
      </c>
      <c r="S421" s="46">
        <f>VLOOKUP(I421, '[1]Lapse Rates'!$A$4:$F$24, 5)</f>
        <v>6.1234970000000001E-4</v>
      </c>
      <c r="T421" s="33">
        <f t="shared" si="491"/>
        <v>0.58031952690939259</v>
      </c>
      <c r="U421" s="33">
        <f t="shared" si="482"/>
        <v>4.1636261941318052E-2</v>
      </c>
      <c r="V421" s="39">
        <f t="shared" si="477"/>
        <v>3.5535848820710848E-4</v>
      </c>
      <c r="W421" s="32">
        <f t="shared" si="483"/>
        <v>0.53832790647986739</v>
      </c>
      <c r="X421" s="31"/>
      <c r="Y421" s="5">
        <f t="shared" si="488"/>
        <v>0</v>
      </c>
      <c r="Z421" s="5">
        <f t="shared" si="478"/>
        <v>3.4948524837111661</v>
      </c>
      <c r="AA421" s="5">
        <f t="shared" si="484"/>
        <v>0</v>
      </c>
      <c r="AB421" s="5">
        <f t="shared" si="469"/>
        <v>3.2419667679146404</v>
      </c>
      <c r="AC421" s="32"/>
      <c r="AD421" s="5">
        <f t="shared" si="489"/>
        <v>12554.357889706247</v>
      </c>
      <c r="AE421" s="5">
        <f t="shared" si="471"/>
        <v>-125.54357889706247</v>
      </c>
      <c r="AF421" s="5">
        <f t="shared" si="471"/>
        <v>-1381.0050755974819</v>
      </c>
      <c r="AG421" s="5">
        <f t="shared" si="492"/>
        <v>-25074.564392658031</v>
      </c>
      <c r="AH421" s="5">
        <f t="shared" si="493"/>
        <v>-14026.755157446329</v>
      </c>
      <c r="AI421" s="42">
        <f t="shared" si="487"/>
        <v>0</v>
      </c>
      <c r="AJ421" s="42">
        <f t="shared" si="490"/>
        <v>1219.6095289190332</v>
      </c>
      <c r="AK421" s="42">
        <f t="shared" si="494"/>
        <v>-12807.145628527296</v>
      </c>
    </row>
    <row r="422" spans="1:37" ht="15" x14ac:dyDescent="0.2">
      <c r="I422" s="2">
        <f t="shared" si="474"/>
        <v>17</v>
      </c>
      <c r="J422" s="11">
        <f t="shared" si="464"/>
        <v>23321.023745172981</v>
      </c>
      <c r="K422" s="11">
        <f t="shared" si="475"/>
        <v>233.21023745172982</v>
      </c>
      <c r="L422" s="24">
        <f t="shared" si="481"/>
        <v>2565.3603667472685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(Interventions)'!$B$264:$AV$384, 43)</f>
        <v>79.706077608334127</v>
      </c>
      <c r="S422" s="46">
        <f>VLOOKUP(I422, '[1]Lapse Rates'!$A$4:$F$24, 5)</f>
        <v>4.6742110000000002E-4</v>
      </c>
      <c r="T422" s="33">
        <f t="shared" si="491"/>
        <v>0.53832790647986739</v>
      </c>
      <c r="U422" s="33">
        <f t="shared" si="482"/>
        <v>4.2908005892616348E-2</v>
      </c>
      <c r="V422" s="39">
        <f t="shared" si="477"/>
        <v>2.5162582220751676E-4</v>
      </c>
      <c r="W422" s="32">
        <f t="shared" si="483"/>
        <v>0.49516827476504355</v>
      </c>
      <c r="X422" s="31"/>
      <c r="Y422" s="5">
        <f t="shared" si="488"/>
        <v>0</v>
      </c>
      <c r="Z422" s="5">
        <f t="shared" si="478"/>
        <v>3.2419667679146404</v>
      </c>
      <c r="AA422" s="5">
        <f t="shared" si="484"/>
        <v>0</v>
      </c>
      <c r="AB422" s="5">
        <f t="shared" si="469"/>
        <v>2.9820469494347739</v>
      </c>
      <c r="AC422" s="32"/>
      <c r="AD422" s="5">
        <f t="shared" si="489"/>
        <v>11547.831093651919</v>
      </c>
      <c r="AE422" s="5">
        <f t="shared" si="471"/>
        <v>-115.47831093651921</v>
      </c>
      <c r="AF422" s="5">
        <f t="shared" si="471"/>
        <v>-1270.2850669528643</v>
      </c>
      <c r="AG422" s="5">
        <f t="shared" si="492"/>
        <v>-25840.445480704449</v>
      </c>
      <c r="AH422" s="5">
        <f t="shared" si="493"/>
        <v>-15678.377764941913</v>
      </c>
      <c r="AI422" s="42">
        <f t="shared" si="487"/>
        <v>0</v>
      </c>
      <c r="AJ422" s="42">
        <f t="shared" si="490"/>
        <v>1121.8318449243131</v>
      </c>
      <c r="AK422" s="42">
        <f t="shared" si="494"/>
        <v>-14556.545920017601</v>
      </c>
    </row>
    <row r="423" spans="1:37" ht="15" x14ac:dyDescent="0.2">
      <c r="I423" s="2">
        <f t="shared" si="474"/>
        <v>18</v>
      </c>
      <c r="J423" s="11">
        <f t="shared" si="464"/>
        <v>23321.023745172981</v>
      </c>
      <c r="K423" s="11">
        <f t="shared" si="475"/>
        <v>233.21023745172982</v>
      </c>
      <c r="L423" s="24">
        <f t="shared" si="481"/>
        <v>2565.3603667472685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(Interventions)'!$B$264:$AV$384, 43)</f>
        <v>88.586394042185347</v>
      </c>
      <c r="S423" s="46">
        <f>VLOOKUP(I423, '[1]Lapse Rates'!$A$4:$F$24, 5)</f>
        <v>4.0205260000000001E-4</v>
      </c>
      <c r="T423" s="33">
        <f t="shared" si="491"/>
        <v>0.49516827476504355</v>
      </c>
      <c r="U423" s="33">
        <f t="shared" si="482"/>
        <v>4.3865171905525253E-2</v>
      </c>
      <c r="V423" s="39">
        <f t="shared" si="477"/>
        <v>1.9908369230680015E-4</v>
      </c>
      <c r="W423" s="32">
        <f t="shared" si="483"/>
        <v>0.45110401916721149</v>
      </c>
      <c r="X423" s="31"/>
      <c r="Y423" s="5">
        <f t="shared" si="488"/>
        <v>0</v>
      </c>
      <c r="Z423" s="5">
        <f t="shared" si="488"/>
        <v>2.9820469494347739</v>
      </c>
      <c r="AA423" s="5">
        <f t="shared" si="484"/>
        <v>0</v>
      </c>
      <c r="AB423" s="5">
        <f t="shared" si="469"/>
        <v>2.7166792235905062</v>
      </c>
      <c r="AC423" s="32"/>
      <c r="AD423" s="5">
        <f t="shared" si="489"/>
        <v>10520.207542541506</v>
      </c>
      <c r="AE423" s="5">
        <f t="shared" si="471"/>
        <v>-105.20207542541507</v>
      </c>
      <c r="AF423" s="5">
        <f t="shared" si="471"/>
        <v>-1157.2443720519645</v>
      </c>
      <c r="AG423" s="5">
        <f t="shared" si="492"/>
        <v>-26416.878611492568</v>
      </c>
      <c r="AH423" s="5">
        <f t="shared" si="493"/>
        <v>-17159.117516428443</v>
      </c>
      <c r="AI423" s="42">
        <f t="shared" si="487"/>
        <v>0</v>
      </c>
      <c r="AJ423" s="42">
        <f t="shared" si="490"/>
        <v>1022.0045751298281</v>
      </c>
      <c r="AK423" s="42">
        <f t="shared" si="494"/>
        <v>-16137.112941298616</v>
      </c>
    </row>
    <row r="424" spans="1:37" ht="15" x14ac:dyDescent="0.2">
      <c r="I424" s="2">
        <f t="shared" si="474"/>
        <v>19</v>
      </c>
      <c r="J424" s="11">
        <f t="shared" si="464"/>
        <v>23321.023745172981</v>
      </c>
      <c r="K424" s="11">
        <f t="shared" si="475"/>
        <v>233.21023745172982</v>
      </c>
      <c r="L424" s="24">
        <f t="shared" si="481"/>
        <v>2565.3603667472685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(Interventions)'!$B$264:$AV$384, 43)</f>
        <v>98.480565131128984</v>
      </c>
      <c r="S424" s="46">
        <f>VLOOKUP(I424, '[1]Lapse Rates'!$A$4:$F$24, 5)</f>
        <v>3.3283375800000001E-2</v>
      </c>
      <c r="T424" s="33">
        <f t="shared" si="491"/>
        <v>0.45110401916721149</v>
      </c>
      <c r="U424" s="33">
        <f t="shared" si="482"/>
        <v>4.4424978740510629E-2</v>
      </c>
      <c r="V424" s="39">
        <f t="shared" si="477"/>
        <v>1.5014264594832703E-2</v>
      </c>
      <c r="W424" s="32">
        <f t="shared" si="483"/>
        <v>0.39166477583186815</v>
      </c>
      <c r="X424" s="31"/>
      <c r="Y424" s="5">
        <f t="shared" si="488"/>
        <v>0</v>
      </c>
      <c r="Z424" s="5">
        <f t="shared" si="488"/>
        <v>2.7166792235905062</v>
      </c>
      <c r="AA424" s="5">
        <f t="shared" si="484"/>
        <v>0</v>
      </c>
      <c r="AB424" s="5">
        <f t="shared" si="469"/>
        <v>2.3587188628445013</v>
      </c>
      <c r="AC424" s="32"/>
      <c r="AD424" s="5">
        <f t="shared" si="489"/>
        <v>9134.0235373228497</v>
      </c>
      <c r="AE424" s="5">
        <f t="shared" si="471"/>
        <v>-91.340235373228509</v>
      </c>
      <c r="AF424" s="5">
        <f t="shared" si="471"/>
        <v>-1004.761292970028</v>
      </c>
      <c r="AG424" s="5">
        <f t="shared" si="492"/>
        <v>-26754.010521918975</v>
      </c>
      <c r="AH424" s="5">
        <f t="shared" si="493"/>
        <v>-18716.088512939383</v>
      </c>
      <c r="AI424" s="42">
        <f t="shared" si="487"/>
        <v>0</v>
      </c>
      <c r="AJ424" s="42">
        <f t="shared" si="490"/>
        <v>887.35373815309219</v>
      </c>
      <c r="AK424" s="42">
        <f t="shared" si="494"/>
        <v>-17828.734774786291</v>
      </c>
    </row>
    <row r="425" spans="1:37" ht="15" x14ac:dyDescent="0.2">
      <c r="I425" s="2">
        <f t="shared" si="474"/>
        <v>20</v>
      </c>
      <c r="J425" s="11">
        <f t="shared" si="464"/>
        <v>23321.023745172981</v>
      </c>
      <c r="K425" s="11">
        <f t="shared" si="475"/>
        <v>233.21023745172982</v>
      </c>
      <c r="L425" s="24">
        <f t="shared" si="481"/>
        <v>2565.3603667472685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(Interventions)'!$B$264:$AV$384, 43)</f>
        <v>109.54678591271242</v>
      </c>
      <c r="S425" s="46">
        <f>VLOOKUP(I425, '[1]Lapse Rates'!$A$4:$F$24, 5)</f>
        <v>0</v>
      </c>
      <c r="T425" s="33">
        <f t="shared" si="491"/>
        <v>0.39166477583186815</v>
      </c>
      <c r="U425" s="33">
        <f t="shared" si="482"/>
        <v>4.2905617347604161E-2</v>
      </c>
      <c r="V425" s="39">
        <f t="shared" si="477"/>
        <v>0</v>
      </c>
      <c r="W425" s="32">
        <f t="shared" si="483"/>
        <v>0.34875915848426398</v>
      </c>
      <c r="X425" s="31"/>
      <c r="Y425" s="5">
        <f t="shared" si="488"/>
        <v>0</v>
      </c>
      <c r="Z425" s="5">
        <f t="shared" si="488"/>
        <v>2.3587188628445013</v>
      </c>
      <c r="AA425" s="5">
        <f t="shared" si="484"/>
        <v>0</v>
      </c>
      <c r="AB425" s="5">
        <f t="shared" si="469"/>
        <v>2.1003287925481979</v>
      </c>
      <c r="AC425" s="32"/>
      <c r="AD425" s="5">
        <f>$W425*J425</f>
        <v>8133.4206163580675</v>
      </c>
      <c r="AE425" s="5">
        <f t="shared" si="471"/>
        <v>-81.334206163580674</v>
      </c>
      <c r="AF425" s="5">
        <f t="shared" si="471"/>
        <v>-894.69292271566019</v>
      </c>
      <c r="AG425" s="5">
        <f t="shared" si="492"/>
        <v>-25839.007029630306</v>
      </c>
      <c r="AH425" s="5">
        <f t="shared" si="493"/>
        <v>-18681.613542151477</v>
      </c>
      <c r="AI425" s="42">
        <f t="shared" si="487"/>
        <v>0</v>
      </c>
      <c r="AJ425" s="42">
        <f t="shared" si="490"/>
        <v>790.14106716052424</v>
      </c>
      <c r="AK425" s="42">
        <f t="shared" si="494"/>
        <v>-17891.472474990955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357063.90381723805</v>
      </c>
      <c r="AE428" s="21">
        <f t="shared" ref="AE428:AK428" si="495">SUM(AE405:AE425)</f>
        <v>-12436.957876124616</v>
      </c>
      <c r="AF428" s="21">
        <f t="shared" si="495"/>
        <v>-37459.659779401096</v>
      </c>
      <c r="AG428" s="21">
        <f t="shared" si="495"/>
        <v>-370824.72949591046</v>
      </c>
      <c r="AH428" s="21">
        <f t="shared" si="495"/>
        <v>-63657.443334198084</v>
      </c>
      <c r="AI428" s="21">
        <f t="shared" si="495"/>
        <v>0</v>
      </c>
      <c r="AJ428" s="21">
        <f t="shared" si="495"/>
        <v>32444.06732261409</v>
      </c>
      <c r="AK428" s="21">
        <f t="shared" si="495"/>
        <v>-31213.376011583976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186147.65834157536</v>
      </c>
      <c r="AE430" s="21">
        <f t="shared" ref="AE430:AK430" si="496">AE405+NPV($D$6,AE406:AE425)</f>
        <v>-10748.242711654353</v>
      </c>
      <c r="AF430" s="21">
        <f t="shared" si="496"/>
        <v>-18883.447169721898</v>
      </c>
      <c r="AG430" s="21">
        <f t="shared" si="496"/>
        <v>-134605.20124406336</v>
      </c>
      <c r="AH430" s="21">
        <f t="shared" si="496"/>
        <v>21910.767216135755</v>
      </c>
      <c r="AI430" s="21">
        <f t="shared" si="496"/>
        <v>0</v>
      </c>
      <c r="AJ430" s="21">
        <f t="shared" si="496"/>
        <v>15838.272706620965</v>
      </c>
      <c r="AK430" s="21">
        <f t="shared" si="496"/>
        <v>37749.039922756725</v>
      </c>
    </row>
    <row r="432" spans="1:37" x14ac:dyDescent="0.15">
      <c r="AC432" s="22" t="str">
        <f>"Present Value at "&amp;TEXT($D$7,"0.00%")&amp;":"</f>
        <v>Present Value at 5.64%:</v>
      </c>
      <c r="AD432" s="21">
        <f>AD405+NPV($D$7,AD406:AD425)</f>
        <v>236347.59074537738</v>
      </c>
      <c r="AE432" s="21">
        <f t="shared" ref="AE432:AK432" si="497">AE405+NPV($D$7,AE406:AE425)</f>
        <v>-11242.019631394865</v>
      </c>
      <c r="AF432" s="21">
        <f t="shared" si="497"/>
        <v>-24315.094398240526</v>
      </c>
      <c r="AG432" s="21">
        <f t="shared" si="497"/>
        <v>-197871.50480030503</v>
      </c>
      <c r="AH432" s="21">
        <f t="shared" si="497"/>
        <v>2918.9719154369959</v>
      </c>
      <c r="AI432" s="21">
        <f t="shared" si="497"/>
        <v>0</v>
      </c>
      <c r="AJ432" s="21">
        <f t="shared" si="497"/>
        <v>20715.78355503855</v>
      </c>
      <c r="AK432" s="21">
        <f t="shared" si="497"/>
        <v>23634.755470475528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20232.126608764276</v>
      </c>
    </row>
    <row r="436" spans="1:39" ht="15" x14ac:dyDescent="0.2">
      <c r="G436" s="58" t="s">
        <v>123</v>
      </c>
      <c r="H436" s="57"/>
      <c r="I436" s="57"/>
      <c r="J436" s="11">
        <f>H$435</f>
        <v>20232.126608764276</v>
      </c>
      <c r="K436" s="11">
        <f>J436*$C$10</f>
        <v>8092.8506435057107</v>
      </c>
      <c r="L436" s="24">
        <f>$C$445</f>
        <v>3016.6991050052397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20232.126608764276</v>
      </c>
      <c r="AE436" s="5">
        <f>-$W436*K436</f>
        <v>-8092.8506435057107</v>
      </c>
      <c r="AF436" s="5">
        <f>-$W436*L436</f>
        <v>-3016.6991050052397</v>
      </c>
      <c r="AG436" s="5"/>
      <c r="AH436" s="5">
        <f>SUM(AD436:AG436)</f>
        <v>9122.5768602533262</v>
      </c>
      <c r="AI436" s="42">
        <f>Y436-AA436</f>
        <v>0</v>
      </c>
      <c r="AJ436" s="42"/>
      <c r="AK436" s="42">
        <f>SUM(AH436:AJ436)</f>
        <v>9122.5768602533262</v>
      </c>
      <c r="AL436" s="6" t="s">
        <v>39</v>
      </c>
      <c r="AM436" s="36">
        <f>AK463</f>
        <v>21185.185921178869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20232.126608764276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(Interventions)'!$B$264:$AV$384, 46)</f>
        <v>13.178422215639175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1.3178422215639175E-2</v>
      </c>
      <c r="V437" s="39">
        <f>MIN(S437*T437,T437-U437)</f>
        <v>2.3220462500000002E-3</v>
      </c>
      <c r="W437" s="32">
        <f>T437-SUM(U437:V437)</f>
        <v>0.98449953153436087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5.9289416837640658</v>
      </c>
      <c r="AC437" s="32"/>
      <c r="AD437" s="5">
        <f t="shared" ref="AD437:AD439" si="506">$W437*J437</f>
        <v>19918.519168272309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-7936.4280325021646</v>
      </c>
      <c r="AH437" s="5">
        <f t="shared" ref="AH437:AH445" si="508">SUM(AD437:AG437)</f>
        <v>11982.091135770144</v>
      </c>
      <c r="AI437" s="42">
        <f>-M437*$W436*(N437-N436)/1000</f>
        <v>0</v>
      </c>
      <c r="AJ437" s="42">
        <f>$D$6*SUM(Y437:Z437,AD437:AE437)</f>
        <v>1954.5975170565137</v>
      </c>
      <c r="AK437" s="42">
        <f t="shared" ref="AK437" si="509">SUM(AH437:AJ437)</f>
        <v>13936.688652826659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20232.126608764276</v>
      </c>
      <c r="K438" s="11">
        <f t="shared" ref="K438:K456" si="511">J438*$C$11</f>
        <v>202.32126608764275</v>
      </c>
      <c r="L438" s="24">
        <f>$C$446</f>
        <v>2409.735306742311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(Interventions)'!$B$264:$AV$384, 46)</f>
        <v>14.429834206829989</v>
      </c>
      <c r="S438" s="46">
        <f>VLOOKUP(I438, '[1]Lapse Rates'!$A$4:$F$24, 5)</f>
        <v>2.1348066000000001E-3</v>
      </c>
      <c r="T438" s="33">
        <f t="shared" ref="T438:T440" si="512">W437</f>
        <v>0.98449953153436087</v>
      </c>
      <c r="U438" s="33">
        <f>T438*R438/1000</f>
        <v>1.4206165016742621E-2</v>
      </c>
      <c r="V438" s="39">
        <f t="shared" ref="V438:V456" si="513">MIN(S438*T438,T438-U438)</f>
        <v>2.1017160976164618E-3</v>
      </c>
      <c r="W438" s="32">
        <f>T438-SUM(U438:V438)</f>
        <v>0.96819165042000177</v>
      </c>
      <c r="X438" s="32"/>
      <c r="Y438" s="5">
        <f t="shared" ref="Y438:Z453" si="514">AA437</f>
        <v>0</v>
      </c>
      <c r="Z438" s="5">
        <f t="shared" si="514"/>
        <v>5.9289416837640658</v>
      </c>
      <c r="AA438" s="5">
        <f>O438*W438</f>
        <v>0</v>
      </c>
      <c r="AB438" s="5">
        <f t="shared" si="505"/>
        <v>5.8307308944078722</v>
      </c>
      <c r="AC438" s="32"/>
      <c r="AD438" s="5">
        <f t="shared" si="506"/>
        <v>19588.576052845918</v>
      </c>
      <c r="AE438" s="5">
        <f t="shared" si="507"/>
        <v>-195.88576052845917</v>
      </c>
      <c r="AF438" s="5">
        <f t="shared" si="507"/>
        <v>-2333.0856037101871</v>
      </c>
      <c r="AG438" s="5">
        <f t="shared" ref="AG438:AG441" si="515">-U438*M438</f>
        <v>-8555.3645518678914</v>
      </c>
      <c r="AH438" s="5">
        <f t="shared" si="508"/>
        <v>8504.2401367393813</v>
      </c>
      <c r="AI438" s="42">
        <f>-M438*($W437*N438-$W436*N437)/1000</f>
        <v>0</v>
      </c>
      <c r="AJ438" s="42">
        <f t="shared" ref="AJ438:AJ439" si="516">$D$6*SUM(Y438:Z438,AD438:AE438)</f>
        <v>1903.0045468555202</v>
      </c>
      <c r="AK438" s="42">
        <f>SUM(AH438:AJ438)</f>
        <v>10407.244683594901</v>
      </c>
      <c r="AL438" s="48" t="s">
        <v>59</v>
      </c>
      <c r="AM438" s="54">
        <f>AK463/AD463</f>
        <v>0.10000000805126676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20232.126608764276</v>
      </c>
      <c r="K439" s="11">
        <f t="shared" si="511"/>
        <v>202.32126608764275</v>
      </c>
      <c r="L439" s="24">
        <f t="shared" ref="L439:L456" si="517">$C$446</f>
        <v>2409.735306742311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(Interventions)'!$B$264:$AV$384, 46)</f>
        <v>15.759986581393672</v>
      </c>
      <c r="S439" s="46">
        <f>VLOOKUP(I439, '[1]Lapse Rates'!$A$4:$F$24, 5)</f>
        <v>2.1304430000000001E-3</v>
      </c>
      <c r="T439" s="33">
        <f t="shared" si="512"/>
        <v>0.96819165042000177</v>
      </c>
      <c r="U439" s="33">
        <f t="shared" ref="U439:U456" si="518">T439*R439/1000</f>
        <v>1.525868741883662E-2</v>
      </c>
      <c r="V439" s="39">
        <f t="shared" si="513"/>
        <v>2.0626771242957401E-3</v>
      </c>
      <c r="W439" s="32">
        <f t="shared" ref="W439:W456" si="519">T439-SUM(U439:V439)</f>
        <v>0.95087028587686939</v>
      </c>
      <c r="X439" s="32"/>
      <c r="Y439" s="5">
        <f t="shared" si="514"/>
        <v>0</v>
      </c>
      <c r="Z439" s="5">
        <f t="shared" si="514"/>
        <v>5.8307308944078722</v>
      </c>
      <c r="AA439" s="5">
        <f t="shared" ref="AA439:AA456" si="520">O439*W439</f>
        <v>0</v>
      </c>
      <c r="AB439" s="5">
        <f t="shared" si="505"/>
        <v>5.7264166139334121</v>
      </c>
      <c r="AC439" s="32"/>
      <c r="AD439" s="5">
        <f t="shared" si="506"/>
        <v>19238.128012372705</v>
      </c>
      <c r="AE439" s="5">
        <f t="shared" si="507"/>
        <v>-192.38128012372704</v>
      </c>
      <c r="AF439" s="5">
        <f>-$W439*L439</f>
        <v>-2291.3457000096469</v>
      </c>
      <c r="AG439" s="5">
        <f t="shared" si="515"/>
        <v>-9189.2240655585592</v>
      </c>
      <c r="AH439" s="5">
        <f t="shared" si="508"/>
        <v>7565.1769666807741</v>
      </c>
      <c r="AI439" s="42">
        <f>-M439*($W438*N439-$W437*N438)/1000</f>
        <v>0</v>
      </c>
      <c r="AJ439" s="42">
        <f t="shared" si="516"/>
        <v>1868.9597491343666</v>
      </c>
      <c r="AK439" s="42">
        <f t="shared" ref="AK439:AK446" si="521">SUM(AH439:AJ439)</f>
        <v>9434.1367158151406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20232.126608764276</v>
      </c>
      <c r="K440" s="11">
        <f t="shared" si="511"/>
        <v>202.32126608764275</v>
      </c>
      <c r="L440" s="24">
        <f t="shared" si="517"/>
        <v>2409.735306742311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(Interventions)'!$B$264:$AV$384, 46)</f>
        <v>17.168076066673784</v>
      </c>
      <c r="S440" s="46">
        <f>VLOOKUP(I440, '[1]Lapse Rates'!$A$4:$F$24, 5)</f>
        <v>1.8971547999999999E-3</v>
      </c>
      <c r="T440" s="33">
        <f t="shared" si="512"/>
        <v>0.95087028587686939</v>
      </c>
      <c r="U440" s="33">
        <f t="shared" si="518"/>
        <v>1.6324613397473941E-2</v>
      </c>
      <c r="V440" s="39">
        <f t="shared" si="513"/>
        <v>1.8039481270286748E-3</v>
      </c>
      <c r="W440" s="32">
        <f t="shared" si="519"/>
        <v>0.9327417243523668</v>
      </c>
      <c r="X440" s="32"/>
      <c r="Y440" s="5">
        <f>AA439</f>
        <v>0</v>
      </c>
      <c r="Z440" s="5">
        <f t="shared" si="514"/>
        <v>5.7264166139334121</v>
      </c>
      <c r="AA440" s="5">
        <f t="shared" si="520"/>
        <v>0</v>
      </c>
      <c r="AB440" s="5">
        <f t="shared" si="505"/>
        <v>5.6172411591500149</v>
      </c>
      <c r="AC440" s="32"/>
      <c r="AD440" s="5">
        <f>$W440*J440</f>
        <v>18871.348660374195</v>
      </c>
      <c r="AE440" s="5">
        <f t="shared" si="507"/>
        <v>-188.71348660374193</v>
      </c>
      <c r="AF440" s="5">
        <f t="shared" si="507"/>
        <v>-2247.6606652436026</v>
      </c>
      <c r="AG440" s="5">
        <f t="shared" si="515"/>
        <v>-9831.155601747334</v>
      </c>
      <c r="AH440" s="5">
        <f t="shared" si="508"/>
        <v>6603.8189067795174</v>
      </c>
      <c r="AI440" s="42">
        <f t="shared" ref="AI440:AI456" si="523">-M440*($W439*N440-$W438*N439)/1000</f>
        <v>0</v>
      </c>
      <c r="AJ440" s="42">
        <f>$D$6*SUM(Y440:Z440,AD440:AE440)</f>
        <v>1833.3282720167083</v>
      </c>
      <c r="AK440" s="42">
        <f t="shared" si="521"/>
        <v>8437.1471787962255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20232.126608764276</v>
      </c>
      <c r="K441" s="11">
        <f t="shared" si="511"/>
        <v>202.32126608764275</v>
      </c>
      <c r="L441" s="24">
        <f t="shared" si="517"/>
        <v>2409.735306742311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(Interventions)'!$B$264:$AV$384, 46)</f>
        <v>18.748351152444876</v>
      </c>
      <c r="S441" s="46">
        <f>VLOOKUP(I441, '[1]Lapse Rates'!$A$4:$F$24, 5)</f>
        <v>1.8563969E-3</v>
      </c>
      <c r="T441" s="33">
        <f>W440</f>
        <v>0.9327417243523668</v>
      </c>
      <c r="U441" s="33">
        <f t="shared" si="518"/>
        <v>1.7487369382695118E-2</v>
      </c>
      <c r="V441" s="39">
        <f t="shared" si="513"/>
        <v>1.7315388455883883E-3</v>
      </c>
      <c r="W441" s="32">
        <f t="shared" si="519"/>
        <v>0.91352281612408326</v>
      </c>
      <c r="X441" s="32"/>
      <c r="Y441" s="5">
        <f t="shared" ref="Y441:Z456" si="524">AA440</f>
        <v>0</v>
      </c>
      <c r="Z441" s="5">
        <f t="shared" si="514"/>
        <v>5.6172411591500149</v>
      </c>
      <c r="AA441" s="5">
        <f t="shared" si="520"/>
        <v>0</v>
      </c>
      <c r="AB441" s="5">
        <f t="shared" si="505"/>
        <v>5.5014993203159053</v>
      </c>
      <c r="AC441" s="32"/>
      <c r="AD441" s="5">
        <f t="shared" ref="AD441:AD455" si="525">$W441*J441</f>
        <v>18482.509275817341</v>
      </c>
      <c r="AE441" s="5">
        <f t="shared" si="507"/>
        <v>-184.82509275817338</v>
      </c>
      <c r="AF441" s="5">
        <f t="shared" si="507"/>
        <v>-2201.3481835288676</v>
      </c>
      <c r="AG441" s="5">
        <f t="shared" si="515"/>
        <v>-10531.400975971099</v>
      </c>
      <c r="AH441" s="5">
        <f t="shared" si="508"/>
        <v>5564.9350235592028</v>
      </c>
      <c r="AI441" s="42">
        <f t="shared" si="523"/>
        <v>0</v>
      </c>
      <c r="AJ441" s="42">
        <f t="shared" ref="AJ441:AJ456" si="526">$D$6*SUM(Y441:Z441,AD441:AE441)</f>
        <v>1795.5538697158172</v>
      </c>
      <c r="AK441" s="42">
        <f t="shared" si="521"/>
        <v>7360.48889327502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20232.126608764276</v>
      </c>
      <c r="K442" s="11">
        <f t="shared" si="511"/>
        <v>202.32126608764275</v>
      </c>
      <c r="L442" s="24">
        <f t="shared" si="517"/>
        <v>2409.735306742311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(Interventions)'!$B$264:$AV$384, 46)</f>
        <v>20.742865270474873</v>
      </c>
      <c r="S442" s="46">
        <f>VLOOKUP(I442, '[1]Lapse Rates'!$A$4:$F$24, 5)</f>
        <v>1.7512077999999999E-3</v>
      </c>
      <c r="T442" s="33">
        <f t="shared" ref="T442:T456" si="527">W441</f>
        <v>0.91352281612408326</v>
      </c>
      <c r="U442" s="33">
        <f t="shared" si="518"/>
        <v>1.8949080696366648E-2</v>
      </c>
      <c r="V442" s="39">
        <f t="shared" si="513"/>
        <v>1.5997682810744603E-3</v>
      </c>
      <c r="W442" s="32">
        <f t="shared" si="519"/>
        <v>0.89297396714664212</v>
      </c>
      <c r="X442" s="32"/>
      <c r="Y442" s="5">
        <f t="shared" si="524"/>
        <v>0</v>
      </c>
      <c r="Z442" s="5">
        <f t="shared" si="514"/>
        <v>5.5014993203159053</v>
      </c>
      <c r="AA442" s="5">
        <f t="shared" si="520"/>
        <v>0</v>
      </c>
      <c r="AB442" s="5">
        <f t="shared" si="505"/>
        <v>5.3777481926075517</v>
      </c>
      <c r="AC442" s="32"/>
      <c r="AD442" s="5">
        <f t="shared" si="525"/>
        <v>18066.762361641373</v>
      </c>
      <c r="AE442" s="5">
        <f t="shared" si="507"/>
        <v>-180.66762361641375</v>
      </c>
      <c r="AF442" s="5">
        <f t="shared" si="507"/>
        <v>-2151.8308966350119</v>
      </c>
      <c r="AG442" s="5">
        <f>-U442*M442</f>
        <v>-11411.68591869219</v>
      </c>
      <c r="AH442" s="5">
        <f t="shared" si="508"/>
        <v>4322.5779226977575</v>
      </c>
      <c r="AI442" s="42">
        <f t="shared" si="523"/>
        <v>0</v>
      </c>
      <c r="AJ442" s="42">
        <f t="shared" si="526"/>
        <v>1755.1655908835717</v>
      </c>
      <c r="AK442" s="42">
        <f t="shared" si="521"/>
        <v>6077.7435135813294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20232.126608764276</v>
      </c>
      <c r="K443" s="11">
        <f t="shared" si="511"/>
        <v>202.32126608764275</v>
      </c>
      <c r="L443" s="24">
        <f t="shared" si="517"/>
        <v>2409.735306742311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(Interventions)'!$B$264:$AV$384, 46)</f>
        <v>22.793373205401156</v>
      </c>
      <c r="S443" s="46">
        <f>VLOOKUP(I443, '[1]Lapse Rates'!$A$4:$F$24, 5)</f>
        <v>1.6267663999999999E-3</v>
      </c>
      <c r="T443" s="33">
        <f t="shared" si="527"/>
        <v>0.89297396714664212</v>
      </c>
      <c r="U443" s="33">
        <f t="shared" si="518"/>
        <v>2.0353888895881047E-2</v>
      </c>
      <c r="V443" s="39">
        <f t="shared" si="513"/>
        <v>1.4526600458288613E-3</v>
      </c>
      <c r="W443" s="32">
        <f t="shared" si="519"/>
        <v>0.87116741820493226</v>
      </c>
      <c r="X443" s="32"/>
      <c r="Y443" s="5">
        <f t="shared" si="524"/>
        <v>0</v>
      </c>
      <c r="Z443" s="5">
        <f t="shared" si="514"/>
        <v>5.3777481926075517</v>
      </c>
      <c r="AA443" s="5">
        <f t="shared" si="520"/>
        <v>0</v>
      </c>
      <c r="AB443" s="5">
        <f t="shared" si="505"/>
        <v>5.2464228309813814</v>
      </c>
      <c r="AC443" s="32"/>
      <c r="AD443" s="5">
        <f t="shared" si="525"/>
        <v>17625.569502552487</v>
      </c>
      <c r="AE443" s="5">
        <f t="shared" si="507"/>
        <v>-176.25569502552486</v>
      </c>
      <c r="AF443" s="5">
        <f t="shared" si="507"/>
        <v>-2099.2828857319696</v>
      </c>
      <c r="AG443" s="5">
        <f t="shared" ref="AG443:AG456" si="528">-U443*M443</f>
        <v>-12257.702155877547</v>
      </c>
      <c r="AH443" s="5">
        <f t="shared" si="508"/>
        <v>3092.3287659174475</v>
      </c>
      <c r="AI443" s="42">
        <f t="shared" si="523"/>
        <v>0</v>
      </c>
      <c r="AJ443" s="42">
        <f t="shared" si="526"/>
        <v>1712.3052416160901</v>
      </c>
      <c r="AK443" s="42">
        <f t="shared" si="521"/>
        <v>4804.6340075335374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20232.126608764276</v>
      </c>
      <c r="K444" s="11">
        <f t="shared" si="511"/>
        <v>202.32126608764275</v>
      </c>
      <c r="L444" s="24">
        <f t="shared" si="517"/>
        <v>2409.735306742311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(Interventions)'!$B$264:$AV$384, 46)</f>
        <v>25.151734205278252</v>
      </c>
      <c r="S444" s="46">
        <f>VLOOKUP(I444, '[1]Lapse Rates'!$A$4:$F$24, 5)</f>
        <v>1.427546E-3</v>
      </c>
      <c r="T444" s="33">
        <f t="shared" si="527"/>
        <v>0.87116741820493226</v>
      </c>
      <c r="U444" s="33">
        <f t="shared" si="518"/>
        <v>2.1911371350988942E-2</v>
      </c>
      <c r="V444" s="39">
        <f t="shared" si="513"/>
        <v>1.2436315631887782E-3</v>
      </c>
      <c r="W444" s="32">
        <f t="shared" si="519"/>
        <v>0.84801241529075455</v>
      </c>
      <c r="X444" s="32"/>
      <c r="Y444" s="5">
        <f t="shared" si="524"/>
        <v>0</v>
      </c>
      <c r="Z444" s="5">
        <f t="shared" si="514"/>
        <v>5.2464228309813814</v>
      </c>
      <c r="AA444" s="5">
        <f t="shared" si="520"/>
        <v>0</v>
      </c>
      <c r="AB444" s="5">
        <f t="shared" si="505"/>
        <v>5.1069766884813586</v>
      </c>
      <c r="AC444" s="32"/>
      <c r="AD444" s="5">
        <f t="shared" si="525"/>
        <v>17157.094551966537</v>
      </c>
      <c r="AE444" s="5">
        <f t="shared" si="507"/>
        <v>-171.57094551966537</v>
      </c>
      <c r="AF444" s="5">
        <f t="shared" si="507"/>
        <v>-2043.4854576819544</v>
      </c>
      <c r="AG444" s="5">
        <f t="shared" si="528"/>
        <v>-13195.66325733472</v>
      </c>
      <c r="AH444" s="5">
        <f t="shared" si="508"/>
        <v>1746.3748914301959</v>
      </c>
      <c r="AI444" s="42">
        <f t="shared" si="523"/>
        <v>0</v>
      </c>
      <c r="AJ444" s="42">
        <f t="shared" si="526"/>
        <v>1666.7945398721572</v>
      </c>
      <c r="AK444" s="42">
        <f t="shared" si="521"/>
        <v>3413.1694313023531</v>
      </c>
    </row>
    <row r="445" spans="1:39" ht="15" x14ac:dyDescent="0.2">
      <c r="A445" s="12"/>
      <c r="B445" s="13">
        <v>1</v>
      </c>
      <c r="C445" s="10">
        <f>$H$435*0.14+$B$448</f>
        <v>3016.6991050052397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20232.126608764276</v>
      </c>
      <c r="K445" s="11">
        <f t="shared" si="511"/>
        <v>202.32126608764275</v>
      </c>
      <c r="L445" s="24">
        <f t="shared" si="517"/>
        <v>2409.735306742311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(Interventions)'!$B$264:$AV$384, 46)</f>
        <v>27.864646991288449</v>
      </c>
      <c r="S445" s="46">
        <f>VLOOKUP(I445, '[1]Lapse Rates'!$A$4:$F$24, 5)</f>
        <v>1.4710299999999999E-3</v>
      </c>
      <c r="T445" s="33">
        <f t="shared" si="527"/>
        <v>0.84801241529075455</v>
      </c>
      <c r="U445" s="33">
        <f t="shared" si="518"/>
        <v>2.3629566596306772E-2</v>
      </c>
      <c r="V445" s="39">
        <f t="shared" si="513"/>
        <v>1.2474517032651587E-3</v>
      </c>
      <c r="W445" s="32">
        <f t="shared" si="519"/>
        <v>0.82313539699118266</v>
      </c>
      <c r="X445" s="32"/>
      <c r="Y445" s="5">
        <f t="shared" si="524"/>
        <v>0</v>
      </c>
      <c r="Z445" s="5">
        <f t="shared" si="514"/>
        <v>5.1069766884813586</v>
      </c>
      <c r="AA445" s="5">
        <f t="shared" si="520"/>
        <v>0</v>
      </c>
      <c r="AB445" s="5">
        <f t="shared" si="505"/>
        <v>4.9571600699460294</v>
      </c>
      <c r="AC445" s="32"/>
      <c r="AD445" s="5">
        <f t="shared" si="525"/>
        <v>16653.779568081052</v>
      </c>
      <c r="AE445" s="5">
        <f t="shared" si="507"/>
        <v>-166.53779568081052</v>
      </c>
      <c r="AF445" s="5">
        <f t="shared" si="507"/>
        <v>-1983.5384283590015</v>
      </c>
      <c r="AG445" s="5">
        <f t="shared" si="528"/>
        <v>-14230.410261727231</v>
      </c>
      <c r="AH445" s="5">
        <f t="shared" si="508"/>
        <v>273.29308231400864</v>
      </c>
      <c r="AI445" s="42">
        <f t="shared" si="523"/>
        <v>0</v>
      </c>
      <c r="AJ445" s="42">
        <f t="shared" si="526"/>
        <v>1617.8994122856038</v>
      </c>
      <c r="AK445" s="42">
        <f t="shared" si="521"/>
        <v>1891.1924945996125</v>
      </c>
    </row>
    <row r="446" spans="1:39" ht="15" x14ac:dyDescent="0.2">
      <c r="A446" s="12"/>
      <c r="B446" s="70" t="s">
        <v>49</v>
      </c>
      <c r="C446" s="10">
        <f>$H$435*0.11+$B$448</f>
        <v>2409.735306742311</v>
      </c>
      <c r="D446" s="1"/>
      <c r="E446" s="1"/>
      <c r="F446" s="1"/>
      <c r="I446" s="2">
        <f t="shared" si="510"/>
        <v>10</v>
      </c>
      <c r="J446" s="11">
        <f t="shared" si="500"/>
        <v>20232.126608764276</v>
      </c>
      <c r="K446" s="11">
        <f t="shared" si="511"/>
        <v>202.32126608764275</v>
      </c>
      <c r="L446" s="24">
        <f t="shared" si="517"/>
        <v>2409.735306742311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(Interventions)'!$B$264:$AV$384, 46)</f>
        <v>31.089080768360056</v>
      </c>
      <c r="S446" s="46">
        <f>VLOOKUP(I446, '[1]Lapse Rates'!$A$4:$F$24, 5)</f>
        <v>1.273365E-3</v>
      </c>
      <c r="T446" s="33">
        <f t="shared" si="527"/>
        <v>0.82313539699118266</v>
      </c>
      <c r="U446" s="33">
        <f t="shared" si="518"/>
        <v>2.5590522840354995E-2</v>
      </c>
      <c r="V446" s="39">
        <f t="shared" si="513"/>
        <v>1.0481518047896774E-3</v>
      </c>
      <c r="W446" s="32">
        <f t="shared" si="519"/>
        <v>0.79649672234603797</v>
      </c>
      <c r="X446" s="32"/>
      <c r="Y446" s="5">
        <f t="shared" si="524"/>
        <v>0</v>
      </c>
      <c r="Z446" s="5">
        <f t="shared" si="514"/>
        <v>4.9571600699460294</v>
      </c>
      <c r="AA446" s="5">
        <f t="shared" si="520"/>
        <v>0</v>
      </c>
      <c r="AB446" s="5">
        <f t="shared" si="505"/>
        <v>4.796734246017321</v>
      </c>
      <c r="AC446" s="32"/>
      <c r="AD446" s="5">
        <f t="shared" si="525"/>
        <v>16114.822529970806</v>
      </c>
      <c r="AE446" s="5">
        <f t="shared" si="507"/>
        <v>-161.14822529970806</v>
      </c>
      <c r="AF446" s="5">
        <f t="shared" si="507"/>
        <v>-1919.3462735417752</v>
      </c>
      <c r="AG446" s="5">
        <f t="shared" si="528"/>
        <v>-15411.354979624148</v>
      </c>
      <c r="AH446" s="5">
        <f>SUM(AD446:AG446)</f>
        <v>-1377.026948494824</v>
      </c>
      <c r="AI446" s="42">
        <f t="shared" si="523"/>
        <v>0</v>
      </c>
      <c r="AJ446" s="42">
        <f t="shared" si="526"/>
        <v>1565.5417466910965</v>
      </c>
      <c r="AK446" s="42">
        <f t="shared" si="521"/>
        <v>188.51479819627252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20232.126608764276</v>
      </c>
      <c r="K447" s="11">
        <f t="shared" si="511"/>
        <v>202.32126608764275</v>
      </c>
      <c r="L447" s="24">
        <f t="shared" si="517"/>
        <v>2409.735306742311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(Interventions)'!$B$264:$AV$384, 46)</f>
        <v>34.795224519608887</v>
      </c>
      <c r="S447" s="46">
        <f>VLOOKUP(I447, '[1]Lapse Rates'!$A$4:$F$24, 5)</f>
        <v>1.2241776999999999E-3</v>
      </c>
      <c r="T447" s="33">
        <f t="shared" si="527"/>
        <v>0.79649672234603797</v>
      </c>
      <c r="U447" s="33">
        <f t="shared" si="518"/>
        <v>2.7714282283162972E-2</v>
      </c>
      <c r="V447" s="39">
        <f t="shared" si="513"/>
        <v>9.7505352561911131E-4</v>
      </c>
      <c r="W447" s="32">
        <f t="shared" si="519"/>
        <v>0.76780738653725589</v>
      </c>
      <c r="X447" s="31"/>
      <c r="Y447" s="5">
        <f t="shared" si="524"/>
        <v>0</v>
      </c>
      <c r="Z447" s="5">
        <f t="shared" si="514"/>
        <v>4.796734246017321</v>
      </c>
      <c r="AA447" s="5">
        <f t="shared" si="520"/>
        <v>0</v>
      </c>
      <c r="AB447" s="5">
        <f t="shared" si="505"/>
        <v>4.6239587458694507</v>
      </c>
      <c r="AC447" s="32"/>
      <c r="AD447" s="5">
        <f t="shared" si="525"/>
        <v>15534.376255566172</v>
      </c>
      <c r="AE447" s="5">
        <f t="shared" si="507"/>
        <v>-155.34376255566173</v>
      </c>
      <c r="AF447" s="5">
        <f t="shared" si="507"/>
        <v>-1850.2125681163664</v>
      </c>
      <c r="AG447" s="5">
        <f t="shared" si="528"/>
        <v>-16690.344505106954</v>
      </c>
      <c r="AH447" s="5">
        <f t="shared" ref="AH447:AH456" si="529">SUM(AD447:AG447)</f>
        <v>-3161.5245802128102</v>
      </c>
      <c r="AI447" s="42">
        <f t="shared" si="523"/>
        <v>0</v>
      </c>
      <c r="AJ447" s="42">
        <f t="shared" si="526"/>
        <v>1509.1536471938655</v>
      </c>
      <c r="AK447" s="42">
        <f t="shared" ref="AK447:AK456" si="530">SUM(AH447:AJ447)</f>
        <v>-1652.3709330189447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20232.126608764276</v>
      </c>
      <c r="K448" s="11">
        <f t="shared" si="511"/>
        <v>202.32126608764275</v>
      </c>
      <c r="L448" s="24">
        <f t="shared" si="517"/>
        <v>2409.735306742311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(Interventions)'!$B$264:$AV$384, 46)</f>
        <v>39.036615690795422</v>
      </c>
      <c r="S448" s="46">
        <f>VLOOKUP(I448, '[1]Lapse Rates'!$A$4:$F$24, 5)</f>
        <v>1.0124068E-3</v>
      </c>
      <c r="T448" s="33">
        <f t="shared" si="527"/>
        <v>0.76780738653725589</v>
      </c>
      <c r="U448" s="33">
        <f t="shared" si="518"/>
        <v>2.9972601872808868E-2</v>
      </c>
      <c r="V448" s="39">
        <f t="shared" si="513"/>
        <v>7.7733341922054636E-4</v>
      </c>
      <c r="W448" s="32">
        <f t="shared" si="519"/>
        <v>0.73705745124522648</v>
      </c>
      <c r="X448" s="31"/>
      <c r="Y448" s="5">
        <f t="shared" si="524"/>
        <v>0</v>
      </c>
      <c r="Z448" s="5">
        <f t="shared" si="514"/>
        <v>4.6239587458694507</v>
      </c>
      <c r="AA448" s="5">
        <f t="shared" si="520"/>
        <v>0</v>
      </c>
      <c r="AB448" s="5">
        <f t="shared" si="505"/>
        <v>4.4387737180596147</v>
      </c>
      <c r="AC448" s="32"/>
      <c r="AD448" s="5">
        <f t="shared" si="525"/>
        <v>14912.239671526524</v>
      </c>
      <c r="AE448" s="5">
        <f t="shared" si="507"/>
        <v>-149.12239671526524</v>
      </c>
      <c r="AF448" s="5">
        <f t="shared" si="507"/>
        <v>-1776.1133633631218</v>
      </c>
      <c r="AG448" s="5">
        <f t="shared" si="528"/>
        <v>-18050.370053259812</v>
      </c>
      <c r="AH448" s="5">
        <f t="shared" si="529"/>
        <v>-5063.3661418116753</v>
      </c>
      <c r="AI448" s="42">
        <f t="shared" si="523"/>
        <v>0</v>
      </c>
      <c r="AJ448" s="42">
        <f t="shared" si="526"/>
        <v>1448.7154150119543</v>
      </c>
      <c r="AK448" s="42">
        <f t="shared" si="530"/>
        <v>-3614.6507267997213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20232.126608764276</v>
      </c>
      <c r="K449" s="11">
        <f t="shared" si="511"/>
        <v>202.32126608764275</v>
      </c>
      <c r="L449" s="24">
        <f t="shared" si="517"/>
        <v>2409.735306742311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(Interventions)'!$B$264:$AV$384, 46)</f>
        <v>43.918658812589662</v>
      </c>
      <c r="S449" s="46">
        <f>VLOOKUP(I449, '[1]Lapse Rates'!$A$4:$F$24, 5)</f>
        <v>8.7385670000000003E-4</v>
      </c>
      <c r="T449" s="33">
        <f t="shared" si="527"/>
        <v>0.73705745124522648</v>
      </c>
      <c r="U449" s="33">
        <f t="shared" si="518"/>
        <v>3.2370574726516041E-2</v>
      </c>
      <c r="V449" s="39">
        <f t="shared" si="513"/>
        <v>6.4408259205556454E-4</v>
      </c>
      <c r="W449" s="32">
        <f t="shared" si="519"/>
        <v>0.70404279392665492</v>
      </c>
      <c r="X449" s="31"/>
      <c r="Y449" s="5">
        <f t="shared" si="524"/>
        <v>0</v>
      </c>
      <c r="Z449" s="5">
        <f t="shared" si="514"/>
        <v>4.4387737180596147</v>
      </c>
      <c r="AA449" s="5">
        <f t="shared" si="520"/>
        <v>0</v>
      </c>
      <c r="AB449" s="5">
        <f t="shared" si="505"/>
        <v>4.2399498774365547</v>
      </c>
      <c r="AC449" s="32"/>
      <c r="AD449" s="5">
        <f t="shared" si="525"/>
        <v>14244.282944712219</v>
      </c>
      <c r="AE449" s="5">
        <f t="shared" si="507"/>
        <v>-142.44282944712219</v>
      </c>
      <c r="AF449" s="5">
        <f t="shared" si="507"/>
        <v>-1696.5567779825615</v>
      </c>
      <c r="AG449" s="5">
        <f t="shared" si="528"/>
        <v>-19494.498846975028</v>
      </c>
      <c r="AH449" s="5">
        <f t="shared" si="529"/>
        <v>-7089.2155096924926</v>
      </c>
      <c r="AI449" s="42">
        <f t="shared" si="523"/>
        <v>0</v>
      </c>
      <c r="AJ449" s="42">
        <f t="shared" si="526"/>
        <v>1383.8259590092478</v>
      </c>
      <c r="AK449" s="42">
        <f t="shared" si="530"/>
        <v>-5705.389550683245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20232.126608764276</v>
      </c>
      <c r="K450" s="11">
        <f t="shared" si="511"/>
        <v>202.32126608764275</v>
      </c>
      <c r="L450" s="24">
        <f t="shared" si="517"/>
        <v>2409.735306742311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(Interventions)'!$B$264:$AV$384, 46)</f>
        <v>49.352078714097004</v>
      </c>
      <c r="S450" s="46">
        <f>VLOOKUP(I450, '[1]Lapse Rates'!$A$4:$F$24, 5)</f>
        <v>8.3940749999999998E-4</v>
      </c>
      <c r="T450" s="33">
        <f t="shared" si="527"/>
        <v>0.70404279392665492</v>
      </c>
      <c r="U450" s="33">
        <f t="shared" si="518"/>
        <v>3.4745975383961056E-2</v>
      </c>
      <c r="V450" s="39">
        <f t="shared" si="513"/>
        <v>5.9097880154298859E-4</v>
      </c>
      <c r="W450" s="32">
        <f t="shared" si="519"/>
        <v>0.66870583974115083</v>
      </c>
      <c r="X450" s="31"/>
      <c r="Y450" s="5">
        <f t="shared" si="524"/>
        <v>0</v>
      </c>
      <c r="Z450" s="5">
        <f t="shared" si="514"/>
        <v>4.2399498774365547</v>
      </c>
      <c r="AA450" s="5">
        <f t="shared" si="520"/>
        <v>0</v>
      </c>
      <c r="AB450" s="5">
        <f t="shared" si="505"/>
        <v>4.0271404916147349</v>
      </c>
      <c r="AC450" s="32"/>
      <c r="AD450" s="5">
        <f t="shared" si="525"/>
        <v>13529.341213662998</v>
      </c>
      <c r="AE450" s="5">
        <f t="shared" si="507"/>
        <v>-135.29341213662997</v>
      </c>
      <c r="AF450" s="5">
        <f t="shared" si="507"/>
        <v>-1611.4040718490166</v>
      </c>
      <c r="AG450" s="5">
        <f t="shared" si="528"/>
        <v>-20925.034009507483</v>
      </c>
      <c r="AH450" s="5">
        <f t="shared" si="529"/>
        <v>-9142.3902798301315</v>
      </c>
      <c r="AI450" s="42">
        <f t="shared" si="523"/>
        <v>0</v>
      </c>
      <c r="AJ450" s="42">
        <f t="shared" si="526"/>
        <v>1314.3720284127132</v>
      </c>
      <c r="AK450" s="42">
        <f t="shared" si="530"/>
        <v>-7828.0182514174185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20232.126608764276</v>
      </c>
      <c r="K451" s="11">
        <f t="shared" si="511"/>
        <v>202.32126608764275</v>
      </c>
      <c r="L451" s="24">
        <f t="shared" si="517"/>
        <v>2409.735306742311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(Interventions)'!$B$264:$AV$384, 46)</f>
        <v>55.368894484290749</v>
      </c>
      <c r="S451" s="46">
        <f>VLOOKUP(I451, '[1]Lapse Rates'!$A$4:$F$24, 5)</f>
        <v>7.2940090000000004E-4</v>
      </c>
      <c r="T451" s="33">
        <f t="shared" si="527"/>
        <v>0.66870583974115083</v>
      </c>
      <c r="U451" s="33">
        <f t="shared" si="518"/>
        <v>3.7025503081656821E-2</v>
      </c>
      <c r="V451" s="39">
        <f t="shared" si="513"/>
        <v>4.8775464134245123E-4</v>
      </c>
      <c r="W451" s="32">
        <f t="shared" si="519"/>
        <v>0.63119258201815154</v>
      </c>
      <c r="X451" s="31"/>
      <c r="Y451" s="5">
        <f t="shared" si="524"/>
        <v>0</v>
      </c>
      <c r="Z451" s="5">
        <f t="shared" si="514"/>
        <v>4.0271404916147349</v>
      </c>
      <c r="AA451" s="5">
        <f t="shared" si="520"/>
        <v>0</v>
      </c>
      <c r="AB451" s="5">
        <f t="shared" si="505"/>
        <v>3.801224774762094</v>
      </c>
      <c r="AC451" s="32"/>
      <c r="AD451" s="5">
        <f t="shared" si="525"/>
        <v>12770.368233904072</v>
      </c>
      <c r="AE451" s="5">
        <f t="shared" si="507"/>
        <v>-127.70368233904071</v>
      </c>
      <c r="AF451" s="5">
        <f t="shared" si="507"/>
        <v>-1521.0070502429817</v>
      </c>
      <c r="AG451" s="5">
        <f t="shared" si="528"/>
        <v>-22297.831695363107</v>
      </c>
      <c r="AH451" s="5">
        <f t="shared" si="529"/>
        <v>-11176.174194041057</v>
      </c>
      <c r="AI451" s="42">
        <f t="shared" si="523"/>
        <v>0</v>
      </c>
      <c r="AJ451" s="42">
        <f t="shared" si="526"/>
        <v>1240.640454990757</v>
      </c>
      <c r="AK451" s="42">
        <f t="shared" si="530"/>
        <v>-9935.5337390503009</v>
      </c>
    </row>
    <row r="452" spans="1:37" ht="15" x14ac:dyDescent="0.2">
      <c r="I452" s="2">
        <f t="shared" si="510"/>
        <v>16</v>
      </c>
      <c r="J452" s="11">
        <f t="shared" si="500"/>
        <v>20232.126608764276</v>
      </c>
      <c r="K452" s="11">
        <f t="shared" si="511"/>
        <v>202.32126608764275</v>
      </c>
      <c r="L452" s="24">
        <f t="shared" si="517"/>
        <v>2409.735306742311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(Interventions)'!$B$264:$AV$384, 46)</f>
        <v>61.899486791106092</v>
      </c>
      <c r="S452" s="46">
        <f>VLOOKUP(I452, '[1]Lapse Rates'!$A$4:$F$24, 5)</f>
        <v>6.1234970000000001E-4</v>
      </c>
      <c r="T452" s="33">
        <f t="shared" si="527"/>
        <v>0.63119258201815154</v>
      </c>
      <c r="U452" s="33">
        <f t="shared" si="518"/>
        <v>3.907049689327672E-2</v>
      </c>
      <c r="V452" s="39">
        <f t="shared" si="513"/>
        <v>3.8651058824104047E-4</v>
      </c>
      <c r="W452" s="32">
        <f t="shared" si="519"/>
        <v>0.59173557453663372</v>
      </c>
      <c r="X452" s="31"/>
      <c r="Y452" s="5">
        <f t="shared" si="524"/>
        <v>0</v>
      </c>
      <c r="Z452" s="5">
        <f t="shared" si="514"/>
        <v>3.801224774762094</v>
      </c>
      <c r="AA452" s="5">
        <f t="shared" si="520"/>
        <v>0</v>
      </c>
      <c r="AB452" s="5">
        <f t="shared" si="505"/>
        <v>3.5636032331762237</v>
      </c>
      <c r="AC452" s="32"/>
      <c r="AD452" s="5">
        <f t="shared" si="525"/>
        <v>11972.069062935045</v>
      </c>
      <c r="AE452" s="5">
        <f t="shared" si="507"/>
        <v>-119.72069062935043</v>
      </c>
      <c r="AF452" s="5">
        <f t="shared" si="507"/>
        <v>-1425.9261062163728</v>
      </c>
      <c r="AG452" s="5">
        <f t="shared" si="528"/>
        <v>-23529.386273541146</v>
      </c>
      <c r="AH452" s="5">
        <f t="shared" si="529"/>
        <v>-13102.964007451825</v>
      </c>
      <c r="AI452" s="42">
        <f t="shared" si="523"/>
        <v>0</v>
      </c>
      <c r="AJ452" s="42">
        <f t="shared" si="526"/>
        <v>1163.0882754735928</v>
      </c>
      <c r="AK452" s="42">
        <f t="shared" si="530"/>
        <v>-11939.875731978233</v>
      </c>
    </row>
    <row r="453" spans="1:37" ht="15" x14ac:dyDescent="0.2">
      <c r="I453" s="2">
        <f t="shared" si="510"/>
        <v>17</v>
      </c>
      <c r="J453" s="11">
        <f t="shared" si="500"/>
        <v>20232.126608764276</v>
      </c>
      <c r="K453" s="11">
        <f t="shared" si="511"/>
        <v>202.32126608764275</v>
      </c>
      <c r="L453" s="24">
        <f t="shared" si="517"/>
        <v>2409.735306742311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(Interventions)'!$B$264:$AV$384, 46)</f>
        <v>69.039528987218773</v>
      </c>
      <c r="S453" s="46">
        <f>VLOOKUP(I453, '[1]Lapse Rates'!$A$4:$F$24, 5)</f>
        <v>4.6742110000000002E-4</v>
      </c>
      <c r="T453" s="33">
        <f t="shared" si="527"/>
        <v>0.59173557453663372</v>
      </c>
      <c r="U453" s="33">
        <f t="shared" si="518"/>
        <v>4.085314535099048E-2</v>
      </c>
      <c r="V453" s="39">
        <f t="shared" si="513"/>
        <v>2.7658969315904534E-4</v>
      </c>
      <c r="W453" s="32">
        <f t="shared" si="519"/>
        <v>0.55060583949248421</v>
      </c>
      <c r="X453" s="31"/>
      <c r="Y453" s="5">
        <f t="shared" si="524"/>
        <v>0</v>
      </c>
      <c r="Z453" s="5">
        <f t="shared" si="514"/>
        <v>3.5636032331762237</v>
      </c>
      <c r="AA453" s="5">
        <f t="shared" si="520"/>
        <v>0</v>
      </c>
      <c r="AB453" s="5">
        <f t="shared" si="505"/>
        <v>3.3159080411171926</v>
      </c>
      <c r="AC453" s="32"/>
      <c r="AD453" s="5">
        <f t="shared" si="525"/>
        <v>11139.927056136881</v>
      </c>
      <c r="AE453" s="5">
        <f t="shared" si="507"/>
        <v>-111.39927056136881</v>
      </c>
      <c r="AF453" s="5">
        <f t="shared" si="507"/>
        <v>-1326.8143315235291</v>
      </c>
      <c r="AG453" s="5">
        <f t="shared" si="528"/>
        <v>-24602.948871581644</v>
      </c>
      <c r="AH453" s="5">
        <f t="shared" si="529"/>
        <v>-14901.23541752966</v>
      </c>
      <c r="AI453" s="42">
        <f t="shared" si="523"/>
        <v>0</v>
      </c>
      <c r="AJ453" s="42">
        <f t="shared" si="526"/>
        <v>1082.2481652421325</v>
      </c>
      <c r="AK453" s="42">
        <f t="shared" si="530"/>
        <v>-13818.987252287528</v>
      </c>
    </row>
    <row r="454" spans="1:37" ht="15" x14ac:dyDescent="0.2">
      <c r="I454" s="2">
        <f t="shared" si="510"/>
        <v>18</v>
      </c>
      <c r="J454" s="11">
        <f t="shared" si="500"/>
        <v>20232.126608764276</v>
      </c>
      <c r="K454" s="11">
        <f t="shared" si="511"/>
        <v>202.32126608764275</v>
      </c>
      <c r="L454" s="24">
        <f t="shared" si="517"/>
        <v>2409.735306742311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(Interventions)'!$B$264:$AV$384, 46)</f>
        <v>77.035423054331716</v>
      </c>
      <c r="S454" s="46">
        <f>VLOOKUP(I454, '[1]Lapse Rates'!$A$4:$F$24, 5)</f>
        <v>4.0205260000000001E-4</v>
      </c>
      <c r="T454" s="33">
        <f t="shared" si="527"/>
        <v>0.55060583949248421</v>
      </c>
      <c r="U454" s="33">
        <f t="shared" si="518"/>
        <v>4.241615378148899E-2</v>
      </c>
      <c r="V454" s="39">
        <f t="shared" si="513"/>
        <v>2.2137250934313595E-4</v>
      </c>
      <c r="W454" s="32">
        <f t="shared" si="519"/>
        <v>0.50796831320165203</v>
      </c>
      <c r="X454" s="31"/>
      <c r="Y454" s="5">
        <f t="shared" si="524"/>
        <v>0</v>
      </c>
      <c r="Z454" s="5">
        <f t="shared" si="524"/>
        <v>3.3159080411171926</v>
      </c>
      <c r="AA454" s="5">
        <f t="shared" si="520"/>
        <v>0</v>
      </c>
      <c r="AB454" s="5">
        <f t="shared" si="505"/>
        <v>3.0591324929111772</v>
      </c>
      <c r="AC454" s="32"/>
      <c r="AD454" s="5">
        <f t="shared" si="525"/>
        <v>10277.27922593625</v>
      </c>
      <c r="AE454" s="5">
        <f t="shared" si="507"/>
        <v>-102.77279225936249</v>
      </c>
      <c r="AF454" s="5">
        <f t="shared" si="507"/>
        <v>-1224.0691790283572</v>
      </c>
      <c r="AG454" s="5">
        <f t="shared" si="528"/>
        <v>-25544.237875672334</v>
      </c>
      <c r="AH454" s="5">
        <f t="shared" si="529"/>
        <v>-16593.800621023802</v>
      </c>
      <c r="AI454" s="42">
        <f t="shared" si="523"/>
        <v>0</v>
      </c>
      <c r="AJ454" s="42">
        <f t="shared" si="526"/>
        <v>998.4443717225364</v>
      </c>
      <c r="AK454" s="42">
        <f t="shared" si="530"/>
        <v>-15595.356249301265</v>
      </c>
    </row>
    <row r="455" spans="1:37" ht="15" x14ac:dyDescent="0.2">
      <c r="I455" s="2">
        <f t="shared" si="510"/>
        <v>19</v>
      </c>
      <c r="J455" s="11">
        <f t="shared" si="500"/>
        <v>20232.126608764276</v>
      </c>
      <c r="K455" s="11">
        <f t="shared" si="511"/>
        <v>202.32126608764275</v>
      </c>
      <c r="L455" s="24">
        <f t="shared" si="517"/>
        <v>2409.735306742311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(Interventions)'!$B$264:$AV$384, 46)</f>
        <v>85.977395342421843</v>
      </c>
      <c r="S455" s="46">
        <f>VLOOKUP(I455, '[1]Lapse Rates'!$A$4:$F$24, 5)</f>
        <v>3.3283375800000001E-2</v>
      </c>
      <c r="T455" s="33">
        <f t="shared" si="527"/>
        <v>0.50796831320165203</v>
      </c>
      <c r="U455" s="33">
        <f t="shared" si="518"/>
        <v>4.3673792485561601E-2</v>
      </c>
      <c r="V455" s="39">
        <f t="shared" si="513"/>
        <v>1.6906900262782687E-2</v>
      </c>
      <c r="W455" s="32">
        <f t="shared" si="519"/>
        <v>0.44738762045330777</v>
      </c>
      <c r="X455" s="31"/>
      <c r="Y455" s="5">
        <f t="shared" si="524"/>
        <v>0</v>
      </c>
      <c r="Z455" s="5">
        <f t="shared" si="524"/>
        <v>3.0591324929111772</v>
      </c>
      <c r="AA455" s="5">
        <f t="shared" si="520"/>
        <v>0</v>
      </c>
      <c r="AB455" s="5">
        <f t="shared" si="505"/>
        <v>2.6942979927797506</v>
      </c>
      <c r="AC455" s="32"/>
      <c r="AD455" s="5">
        <f t="shared" si="525"/>
        <v>9051.6029802051016</v>
      </c>
      <c r="AE455" s="5">
        <f t="shared" si="507"/>
        <v>-90.516029802051008</v>
      </c>
      <c r="AF455" s="5">
        <f t="shared" si="507"/>
        <v>-1078.0857448057641</v>
      </c>
      <c r="AG455" s="5">
        <f t="shared" si="528"/>
        <v>-26301.624374787276</v>
      </c>
      <c r="AH455" s="5">
        <f t="shared" si="529"/>
        <v>-18418.623169189988</v>
      </c>
      <c r="AI455" s="42">
        <f t="shared" si="523"/>
        <v>0</v>
      </c>
      <c r="AJ455" s="42">
        <f t="shared" si="526"/>
        <v>879.38273073209393</v>
      </c>
      <c r="AK455" s="42">
        <f t="shared" si="530"/>
        <v>-17539.240438457895</v>
      </c>
    </row>
    <row r="456" spans="1:37" ht="15" x14ac:dyDescent="0.2">
      <c r="I456" s="2">
        <f t="shared" si="510"/>
        <v>20</v>
      </c>
      <c r="J456" s="11">
        <f t="shared" si="500"/>
        <v>20232.126608764276</v>
      </c>
      <c r="K456" s="11">
        <f t="shared" si="511"/>
        <v>202.32126608764275</v>
      </c>
      <c r="L456" s="24">
        <f t="shared" si="517"/>
        <v>2409.735306742311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(Interventions)'!$B$264:$AV$384, 46)</f>
        <v>96.014535888200797</v>
      </c>
      <c r="S456" s="46">
        <f>VLOOKUP(I456, '[1]Lapse Rates'!$A$4:$F$24, 5)</f>
        <v>0</v>
      </c>
      <c r="T456" s="33">
        <f t="shared" si="527"/>
        <v>0.44738762045330777</v>
      </c>
      <c r="U456" s="33">
        <f t="shared" si="518"/>
        <v>4.2955714739950877E-2</v>
      </c>
      <c r="V456" s="39">
        <f t="shared" si="513"/>
        <v>0</v>
      </c>
      <c r="W456" s="32">
        <f t="shared" si="519"/>
        <v>0.40443190571335691</v>
      </c>
      <c r="X456" s="31"/>
      <c r="Y456" s="5">
        <f t="shared" si="524"/>
        <v>0</v>
      </c>
      <c r="Z456" s="5">
        <f t="shared" si="524"/>
        <v>2.6942979927797506</v>
      </c>
      <c r="AA456" s="5">
        <f t="shared" si="520"/>
        <v>0</v>
      </c>
      <c r="AB456" s="5">
        <f t="shared" si="505"/>
        <v>2.4356062214584924</v>
      </c>
      <c r="AC456" s="32"/>
      <c r="AD456" s="5">
        <f>$W456*J456</f>
        <v>8182.5175210164534</v>
      </c>
      <c r="AE456" s="5">
        <f t="shared" si="507"/>
        <v>-81.825175210164531</v>
      </c>
      <c r="AF456" s="5">
        <f t="shared" si="507"/>
        <v>-974.57384237055351</v>
      </c>
      <c r="AG456" s="5">
        <f t="shared" si="528"/>
        <v>-25869.177132125878</v>
      </c>
      <c r="AH456" s="5">
        <f t="shared" si="529"/>
        <v>-18743.058628690142</v>
      </c>
      <c r="AI456" s="42">
        <f t="shared" si="523"/>
        <v>0</v>
      </c>
      <c r="AJ456" s="42">
        <f t="shared" si="526"/>
        <v>794.94222975668879</v>
      </c>
      <c r="AK456" s="42">
        <f t="shared" si="530"/>
        <v>-17948.116398933453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323563.24045826076</v>
      </c>
      <c r="AE459" s="21">
        <f t="shared" ref="AE459:AK459" si="531">SUM(AE436:AE456)</f>
        <v>-10926.97659031795</v>
      </c>
      <c r="AF459" s="21">
        <f t="shared" si="531"/>
        <v>-36772.386234945887</v>
      </c>
      <c r="AG459" s="21">
        <f t="shared" si="531"/>
        <v>-335855.84343882353</v>
      </c>
      <c r="AH459" s="21">
        <f t="shared" si="531"/>
        <v>-59991.965805826636</v>
      </c>
      <c r="AI459" s="21">
        <f t="shared" si="531"/>
        <v>0</v>
      </c>
      <c r="AJ459" s="21">
        <f t="shared" si="531"/>
        <v>29487.963763673029</v>
      </c>
      <c r="AK459" s="21">
        <f t="shared" si="531"/>
        <v>-30504.00204215365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165820.71294956922</v>
      </c>
      <c r="AE461" s="21">
        <f t="shared" ref="AE461:AK461" si="532">AE436+NPV($D$6,AE437:AE456)</f>
        <v>-9367.3457486196858</v>
      </c>
      <c r="AF461" s="21">
        <f t="shared" si="532"/>
        <v>-18196.496624327796</v>
      </c>
      <c r="AG461" s="21">
        <f t="shared" si="532"/>
        <v>-118085.86049860511</v>
      </c>
      <c r="AH461" s="21">
        <f t="shared" si="532"/>
        <v>20171.010078016632</v>
      </c>
      <c r="AI461" s="21">
        <f t="shared" si="532"/>
        <v>0</v>
      </c>
      <c r="AJ461" s="21">
        <f t="shared" si="532"/>
        <v>14161.588335648974</v>
      </c>
      <c r="AK461" s="21">
        <f t="shared" si="532"/>
        <v>34332.598413665612</v>
      </c>
    </row>
    <row r="463" spans="1:37" x14ac:dyDescent="0.15">
      <c r="AC463" s="22" t="str">
        <f>"Present Value at "&amp;TEXT($D$7,"0.00%")&amp;":"</f>
        <v>Present Value at 5.64%:</v>
      </c>
      <c r="AD463" s="21">
        <f>AD436+NPV($D$7,AD437:AD456)</f>
        <v>211851.84215503174</v>
      </c>
      <c r="AE463" s="21">
        <f t="shared" ref="AE463:AK463" si="533">AE436+NPV($D$7,AE437:AE456)</f>
        <v>-9820.5014213468894</v>
      </c>
      <c r="AF463" s="21">
        <f t="shared" si="533"/>
        <v>-23593.780089073767</v>
      </c>
      <c r="AG463" s="21">
        <f t="shared" si="533"/>
        <v>-175886.56657707514</v>
      </c>
      <c r="AH463" s="21">
        <f t="shared" si="533"/>
        <v>2550.9940675359449</v>
      </c>
      <c r="AI463" s="21">
        <f t="shared" si="533"/>
        <v>0</v>
      </c>
      <c r="AJ463" s="21">
        <f t="shared" si="533"/>
        <v>18634.191853642933</v>
      </c>
      <c r="AK463" s="21">
        <f t="shared" si="533"/>
        <v>21185.185921178869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AL222"/>
  <sheetViews>
    <sheetView topLeftCell="L1" workbookViewId="0">
      <selection activeCell="R19" sqref="R19:AL67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38" hidden="1" outlineLevel="1" x14ac:dyDescent="0.15">
      <c r="A17">
        <f t="shared" si="0"/>
        <v>16</v>
      </c>
    </row>
    <row r="18" spans="1:38" hidden="1" outlineLevel="1" x14ac:dyDescent="0.15">
      <c r="A18">
        <f t="shared" si="0"/>
        <v>17</v>
      </c>
    </row>
    <row r="19" spans="1:38" collapsed="1" x14ac:dyDescent="0.15">
      <c r="A19">
        <f t="shared" si="0"/>
        <v>18</v>
      </c>
      <c r="B19" s="60">
        <v>579.7798926142716</v>
      </c>
      <c r="C19" s="60">
        <v>534.49096224839195</v>
      </c>
      <c r="D19" s="60">
        <v>500.68227658991577</v>
      </c>
      <c r="E19" s="60">
        <v>512.32531107336558</v>
      </c>
      <c r="F19" s="60">
        <v>566.54826041349554</v>
      </c>
      <c r="G19" s="60">
        <v>543.49431121281305</v>
      </c>
      <c r="H19" s="60">
        <v>551.3971689463707</v>
      </c>
      <c r="I19" s="60">
        <v>483.17152441080532</v>
      </c>
      <c r="J19" s="60">
        <v>494.40664264003897</v>
      </c>
      <c r="K19" s="60">
        <v>463.12948184830231</v>
      </c>
      <c r="L19" s="60">
        <v>531.53091026469406</v>
      </c>
      <c r="M19" s="60">
        <v>539.15701561794094</v>
      </c>
      <c r="N19" s="60">
        <v>517.83082468791952</v>
      </c>
      <c r="O19" s="60">
        <v>446.93060216438926</v>
      </c>
      <c r="P19" s="60">
        <v>506.76553977337869</v>
      </c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</row>
    <row r="20" spans="1:38" x14ac:dyDescent="0.15">
      <c r="A20">
        <f t="shared" si="0"/>
        <v>19</v>
      </c>
      <c r="B20" s="60">
        <v>610.33002302303873</v>
      </c>
      <c r="C20" s="60">
        <v>575.10438696080166</v>
      </c>
      <c r="D20" s="60">
        <v>538.99756927786893</v>
      </c>
      <c r="E20" s="60">
        <v>551.25591290476098</v>
      </c>
      <c r="F20" s="60">
        <v>596.02989599960097</v>
      </c>
      <c r="G20" s="60">
        <v>571.30328955731193</v>
      </c>
      <c r="H20" s="60">
        <v>579.65773262750645</v>
      </c>
      <c r="I20" s="60">
        <v>520.1469122637701</v>
      </c>
      <c r="J20" s="60">
        <v>531.97590213483556</v>
      </c>
      <c r="K20" s="60">
        <v>498.57349503499893</v>
      </c>
      <c r="L20" s="60">
        <v>558.36804221466025</v>
      </c>
      <c r="M20" s="60">
        <v>566.42958011466237</v>
      </c>
      <c r="N20" s="60">
        <v>543.55591138216084</v>
      </c>
      <c r="O20" s="60">
        <v>481.13512279951493</v>
      </c>
      <c r="P20" s="60">
        <v>531.59060200540523</v>
      </c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</row>
    <row r="21" spans="1:38" x14ac:dyDescent="0.15">
      <c r="A21">
        <f t="shared" si="0"/>
        <v>20</v>
      </c>
      <c r="B21" s="60">
        <v>641.66214882855957</v>
      </c>
      <c r="C21" s="60">
        <v>616.27791246130766</v>
      </c>
      <c r="D21" s="60">
        <v>577.88958572241313</v>
      </c>
      <c r="E21" s="60">
        <v>590.72502231961084</v>
      </c>
      <c r="F21" s="60">
        <v>626.26673307023395</v>
      </c>
      <c r="G21" s="60">
        <v>599.85631131189723</v>
      </c>
      <c r="H21" s="60">
        <v>608.642680518102</v>
      </c>
      <c r="I21" s="60">
        <v>557.67949182282814</v>
      </c>
      <c r="J21" s="60">
        <v>570.06535688601764</v>
      </c>
      <c r="K21" s="60">
        <v>534.55227474717219</v>
      </c>
      <c r="L21" s="60">
        <v>585.92288345706038</v>
      </c>
      <c r="M21" s="60">
        <v>594.40122345486145</v>
      </c>
      <c r="N21" s="60">
        <v>569.96986349058909</v>
      </c>
      <c r="O21" s="60">
        <v>515.85617202013088</v>
      </c>
      <c r="P21" s="60">
        <v>557.08105055121246</v>
      </c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</row>
    <row r="22" spans="1:38" x14ac:dyDescent="0.15">
      <c r="A22">
        <f t="shared" si="0"/>
        <v>21</v>
      </c>
      <c r="B22" s="60">
        <v>674.10192104539613</v>
      </c>
      <c r="C22" s="60">
        <v>658.4626368338063</v>
      </c>
      <c r="D22" s="60">
        <v>618.13679117208483</v>
      </c>
      <c r="E22" s="60">
        <v>631.16456109894045</v>
      </c>
      <c r="F22" s="60">
        <v>657.57305650866044</v>
      </c>
      <c r="G22" s="60">
        <v>629.70724301825271</v>
      </c>
      <c r="H22" s="60">
        <v>638.65340719966616</v>
      </c>
      <c r="I22" s="60">
        <v>596.52082611424476</v>
      </c>
      <c r="J22" s="60">
        <v>609.0921708435518</v>
      </c>
      <c r="K22" s="60">
        <v>571.78665305926927</v>
      </c>
      <c r="L22" s="60">
        <v>614.73072058855075</v>
      </c>
      <c r="M22" s="60">
        <v>623.36321834386717</v>
      </c>
      <c r="N22" s="60">
        <v>597.58543802920258</v>
      </c>
      <c r="O22" s="60">
        <v>551.78972757342638</v>
      </c>
      <c r="P22" s="60">
        <v>583.73152078447959</v>
      </c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</row>
    <row r="23" spans="1:38" x14ac:dyDescent="0.15">
      <c r="A23">
        <f t="shared" si="0"/>
        <v>22</v>
      </c>
      <c r="B23" s="60">
        <v>707.79394056786464</v>
      </c>
      <c r="C23" s="60">
        <v>701.79992274903429</v>
      </c>
      <c r="D23" s="60">
        <v>659.59086392959125</v>
      </c>
      <c r="E23" s="60">
        <v>672.71061649435421</v>
      </c>
      <c r="F23" s="60">
        <v>690.08858274366844</v>
      </c>
      <c r="G23" s="60">
        <v>660.78389955242949</v>
      </c>
      <c r="H23" s="60">
        <v>669.82417556551127</v>
      </c>
      <c r="I23" s="60">
        <v>636.52811790565625</v>
      </c>
      <c r="J23" s="60">
        <v>649.1881244589548</v>
      </c>
      <c r="K23" s="60">
        <v>610.14011683221145</v>
      </c>
      <c r="L23" s="60">
        <v>644.72208238701796</v>
      </c>
      <c r="M23" s="60">
        <v>653.44535509304433</v>
      </c>
      <c r="N23" s="60">
        <v>626.33625148507406</v>
      </c>
      <c r="O23" s="60">
        <v>588.80433935510382</v>
      </c>
      <c r="P23" s="60">
        <v>611.47805818069878</v>
      </c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</row>
    <row r="24" spans="1:38" x14ac:dyDescent="0.15">
      <c r="A24">
        <f t="shared" si="0"/>
        <v>23</v>
      </c>
      <c r="B24" s="60">
        <v>743.14376166093518</v>
      </c>
      <c r="C24" s="60">
        <v>746.85533884408005</v>
      </c>
      <c r="D24" s="60">
        <v>702.77494700231057</v>
      </c>
      <c r="E24" s="60">
        <v>715.9054500480446</v>
      </c>
      <c r="F24" s="60">
        <v>724.20481250604882</v>
      </c>
      <c r="G24" s="60">
        <v>693.44880412063048</v>
      </c>
      <c r="H24" s="60">
        <v>702.53027365233515</v>
      </c>
      <c r="I24" s="60">
        <v>678.20630150681939</v>
      </c>
      <c r="J24" s="60">
        <v>690.87660645850042</v>
      </c>
      <c r="K24" s="60">
        <v>650.09678142251698</v>
      </c>
      <c r="L24" s="60">
        <v>676.24688101618869</v>
      </c>
      <c r="M24" s="60">
        <v>685.00987396988899</v>
      </c>
      <c r="N24" s="60">
        <v>656.55779142354572</v>
      </c>
      <c r="O24" s="60">
        <v>627.36726534533113</v>
      </c>
      <c r="P24" s="60">
        <v>640.644595224</v>
      </c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</row>
    <row r="25" spans="1:38" x14ac:dyDescent="0.15">
      <c r="A25">
        <f t="shared" si="0"/>
        <v>24</v>
      </c>
      <c r="B25" s="60">
        <v>780.69106996495555</v>
      </c>
      <c r="C25" s="60">
        <v>794.33266233480538</v>
      </c>
      <c r="D25" s="60">
        <v>748.36223415607958</v>
      </c>
      <c r="E25" s="60">
        <v>761.42415009633453</v>
      </c>
      <c r="F25" s="60">
        <v>760.44279791169993</v>
      </c>
      <c r="G25" s="60">
        <v>728.20081369205445</v>
      </c>
      <c r="H25" s="60">
        <v>737.27145164842489</v>
      </c>
      <c r="I25" s="60">
        <v>722.2053766819156</v>
      </c>
      <c r="J25" s="60">
        <v>734.80945449963622</v>
      </c>
      <c r="K25" s="60">
        <v>692.2801065791549</v>
      </c>
      <c r="L25" s="60">
        <v>709.78668833126562</v>
      </c>
      <c r="M25" s="60">
        <v>718.53924873719052</v>
      </c>
      <c r="N25" s="60">
        <v>688.71189817230459</v>
      </c>
      <c r="O25" s="60">
        <v>668.08045893281451</v>
      </c>
      <c r="P25" s="60">
        <v>671.67686261206859</v>
      </c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</row>
    <row r="26" spans="1:38" x14ac:dyDescent="0.15">
      <c r="A26">
        <f t="shared" si="0"/>
        <v>25</v>
      </c>
      <c r="B26" s="60">
        <v>821.64923166924314</v>
      </c>
      <c r="C26" s="60">
        <v>845.90993868027579</v>
      </c>
      <c r="D26" s="60">
        <v>797.93176471313586</v>
      </c>
      <c r="E26" s="60">
        <v>810.87518946138277</v>
      </c>
      <c r="F26" s="60">
        <v>799.97347504588083</v>
      </c>
      <c r="G26" s="60">
        <v>766.14301774047829</v>
      </c>
      <c r="H26" s="60">
        <v>775.17021324655127</v>
      </c>
      <c r="I26" s="60">
        <v>770.04911129802861</v>
      </c>
      <c r="J26" s="60">
        <v>782.53883219765339</v>
      </c>
      <c r="K26" s="60">
        <v>738.15069330743404</v>
      </c>
      <c r="L26" s="60">
        <v>746.40615591560538</v>
      </c>
      <c r="M26" s="60">
        <v>755.11670506083715</v>
      </c>
      <c r="N26" s="60">
        <v>723.81910341717025</v>
      </c>
      <c r="O26" s="60">
        <v>712.35339587972339</v>
      </c>
      <c r="P26" s="60">
        <v>705.55972288298858</v>
      </c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</row>
    <row r="27" spans="1:38" x14ac:dyDescent="0.15">
      <c r="A27">
        <f t="shared" si="0"/>
        <v>26</v>
      </c>
      <c r="B27" s="60">
        <v>866.43651560122316</v>
      </c>
      <c r="C27" s="60">
        <v>902.08990816114442</v>
      </c>
      <c r="D27" s="60">
        <v>851.96935013054542</v>
      </c>
      <c r="E27" s="60">
        <v>864.74094092312328</v>
      </c>
      <c r="F27" s="60">
        <v>843.20072931920504</v>
      </c>
      <c r="G27" s="60">
        <v>807.6653207440188</v>
      </c>
      <c r="H27" s="60">
        <v>816.613871815062</v>
      </c>
      <c r="I27" s="60">
        <v>822.20667127200318</v>
      </c>
      <c r="J27" s="60">
        <v>834.5305976049317</v>
      </c>
      <c r="K27" s="60">
        <v>788.15865230526106</v>
      </c>
      <c r="L27" s="60">
        <v>786.48155947083819</v>
      </c>
      <c r="M27" s="60">
        <v>795.11628899231846</v>
      </c>
      <c r="N27" s="60">
        <v>762.24040271442982</v>
      </c>
      <c r="O27" s="60">
        <v>760.62073929927681</v>
      </c>
      <c r="P27" s="60">
        <v>742.64178584839362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</row>
    <row r="28" spans="1:38" x14ac:dyDescent="0.15">
      <c r="A28">
        <f t="shared" si="0"/>
        <v>27</v>
      </c>
      <c r="B28" s="60">
        <v>914.99307484876203</v>
      </c>
      <c r="C28" s="60">
        <v>962.69120788991017</v>
      </c>
      <c r="D28" s="60">
        <v>910.32275062646954</v>
      </c>
      <c r="E28" s="60">
        <v>922.84836035370608</v>
      </c>
      <c r="F28" s="60">
        <v>890.06722171527679</v>
      </c>
      <c r="G28" s="60">
        <v>852.72734597487283</v>
      </c>
      <c r="H28" s="60">
        <v>861.54802489203576</v>
      </c>
      <c r="I28" s="60">
        <v>878.53174715700868</v>
      </c>
      <c r="J28" s="60">
        <v>890.61838873312365</v>
      </c>
      <c r="K28" s="60">
        <v>842.16439827997931</v>
      </c>
      <c r="L28" s="60">
        <v>829.97442039201519</v>
      </c>
      <c r="M28" s="60">
        <v>838.48580240839055</v>
      </c>
      <c r="N28" s="60">
        <v>803.93922323859749</v>
      </c>
      <c r="O28" s="60">
        <v>812.74830439179834</v>
      </c>
      <c r="P28" s="60">
        <v>782.88799978808618</v>
      </c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</row>
    <row r="29" spans="1:38" x14ac:dyDescent="0.15">
      <c r="A29">
        <f t="shared" si="0"/>
        <v>28</v>
      </c>
      <c r="B29" s="60">
        <v>969.70838398854721</v>
      </c>
      <c r="C29" s="60">
        <v>1030.9626474545287</v>
      </c>
      <c r="D29" s="60">
        <v>976.0483882528107</v>
      </c>
      <c r="E29" s="60">
        <v>988.31144891345946</v>
      </c>
      <c r="F29" s="60">
        <v>942.87883162192975</v>
      </c>
      <c r="G29" s="60">
        <v>903.50046010108326</v>
      </c>
      <c r="H29" s="60">
        <v>912.18297376068301</v>
      </c>
      <c r="I29" s="60">
        <v>941.97369100350602</v>
      </c>
      <c r="J29" s="60">
        <v>953.80710560179546</v>
      </c>
      <c r="K29" s="60">
        <v>902.99492633106649</v>
      </c>
      <c r="L29" s="60">
        <v>878.98010374987371</v>
      </c>
      <c r="M29" s="60">
        <v>887.35823047034148</v>
      </c>
      <c r="N29" s="60">
        <v>850.9241322828691</v>
      </c>
      <c r="O29" s="60">
        <v>871.46406048997721</v>
      </c>
      <c r="P29" s="60">
        <v>828.2366771350313</v>
      </c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</row>
    <row r="30" spans="1:38" x14ac:dyDescent="0.15">
      <c r="A30">
        <f t="shared" si="0"/>
        <v>29</v>
      </c>
      <c r="B30" s="60">
        <v>1031.435391641709</v>
      </c>
      <c r="C30" s="60">
        <v>1107.9252168941166</v>
      </c>
      <c r="D30" s="60">
        <v>1050.1285648886414</v>
      </c>
      <c r="E30" s="60">
        <v>1062.109737022013</v>
      </c>
      <c r="F30" s="60">
        <v>1002.4591503753213</v>
      </c>
      <c r="G30" s="60">
        <v>960.77614686905815</v>
      </c>
      <c r="H30" s="60">
        <v>969.30871493317727</v>
      </c>
      <c r="I30" s="60">
        <v>1013.4810768863217</v>
      </c>
      <c r="J30" s="60">
        <v>1025.0426680245882</v>
      </c>
      <c r="K30" s="60">
        <v>971.56020684166094</v>
      </c>
      <c r="L30" s="60">
        <v>934.26280528635664</v>
      </c>
      <c r="M30" s="60">
        <v>942.49634476765596</v>
      </c>
      <c r="N30" s="60">
        <v>903.9281028832155</v>
      </c>
      <c r="O30" s="60">
        <v>937.64668804885719</v>
      </c>
      <c r="P30" s="60">
        <v>879.39549158509328</v>
      </c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</row>
    <row r="31" spans="1:38" x14ac:dyDescent="0.15">
      <c r="A31">
        <f t="shared" si="0"/>
        <v>30</v>
      </c>
      <c r="B31" s="60">
        <v>1100.8339964649499</v>
      </c>
      <c r="C31" s="60">
        <v>1194.3537862586109</v>
      </c>
      <c r="D31" s="60">
        <v>1133.3092058242682</v>
      </c>
      <c r="E31" s="60">
        <v>1144.9864993606382</v>
      </c>
      <c r="F31" s="60">
        <v>1069.445319678885</v>
      </c>
      <c r="G31" s="60">
        <v>1025.1671867138186</v>
      </c>
      <c r="H31" s="60">
        <v>1033.5363518998483</v>
      </c>
      <c r="I31" s="60">
        <v>1093.7741079940658</v>
      </c>
      <c r="J31" s="60">
        <v>1105.0427452984361</v>
      </c>
      <c r="K31" s="60">
        <v>1048.5510123579825</v>
      </c>
      <c r="L31" s="60">
        <v>996.41411290866449</v>
      </c>
      <c r="M31" s="60">
        <v>1004.4901504361239</v>
      </c>
      <c r="N31" s="60">
        <v>963.5185254472035</v>
      </c>
      <c r="O31" s="60">
        <v>1011.9631126817504</v>
      </c>
      <c r="P31" s="60">
        <v>936.91221151607681</v>
      </c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</row>
    <row r="32" spans="1:38" x14ac:dyDescent="0.15">
      <c r="A32">
        <f t="shared" si="0"/>
        <v>31</v>
      </c>
      <c r="B32" s="60">
        <v>1178.5598516610451</v>
      </c>
      <c r="C32" s="60">
        <v>1290.980215016476</v>
      </c>
      <c r="D32" s="60">
        <v>1226.5385260110932</v>
      </c>
      <c r="E32" s="60">
        <v>1237.6441663064438</v>
      </c>
      <c r="F32" s="60">
        <v>1144.4705961495715</v>
      </c>
      <c r="G32" s="60">
        <v>1097.512447149544</v>
      </c>
      <c r="H32" s="60">
        <v>1105.4734966123435</v>
      </c>
      <c r="I32" s="60">
        <v>1183.7694734101042</v>
      </c>
      <c r="J32" s="60">
        <v>1194.4858916271241</v>
      </c>
      <c r="K32" s="60">
        <v>1134.847855666286</v>
      </c>
      <c r="L32" s="60">
        <v>1066.2445591306873</v>
      </c>
      <c r="M32" s="60">
        <v>1073.9264653371297</v>
      </c>
      <c r="N32" s="60">
        <v>1030.4733889351232</v>
      </c>
      <c r="O32" s="60">
        <v>1095.2644522570911</v>
      </c>
      <c r="P32" s="60">
        <v>1001.5384451693043</v>
      </c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</row>
    <row r="33" spans="1:38" x14ac:dyDescent="0.15">
      <c r="A33">
        <f t="shared" si="0"/>
        <v>32</v>
      </c>
      <c r="B33" s="60">
        <v>1264.877685198983</v>
      </c>
      <c r="C33" s="60">
        <v>1397.9888667512989</v>
      </c>
      <c r="D33" s="60">
        <v>1329.8652209249126</v>
      </c>
      <c r="E33" s="60">
        <v>1340.2606631298065</v>
      </c>
      <c r="F33" s="60">
        <v>1227.7911475067745</v>
      </c>
      <c r="G33" s="60">
        <v>1177.919579185429</v>
      </c>
      <c r="H33" s="60">
        <v>1185.3664713161347</v>
      </c>
      <c r="I33" s="60">
        <v>1283.5143990347215</v>
      </c>
      <c r="J33" s="60">
        <v>1293.5447454465261</v>
      </c>
      <c r="K33" s="60">
        <v>1230.4962624463949</v>
      </c>
      <c r="L33" s="60">
        <v>1143.8582429821654</v>
      </c>
      <c r="M33" s="60">
        <v>1151.0435943051045</v>
      </c>
      <c r="N33" s="60">
        <v>1104.8927380400858</v>
      </c>
      <c r="O33" s="60">
        <v>1187.594840150158</v>
      </c>
      <c r="P33" s="60">
        <v>1073.3709305481227</v>
      </c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</row>
    <row r="34" spans="1:38" x14ac:dyDescent="0.15">
      <c r="A34">
        <f t="shared" si="0"/>
        <v>33</v>
      </c>
      <c r="B34" s="60">
        <v>1360.7962747047375</v>
      </c>
      <c r="C34" s="60">
        <v>1516.5257091866579</v>
      </c>
      <c r="D34" s="60">
        <v>1444.3849609007621</v>
      </c>
      <c r="E34" s="60">
        <v>1453.9363623990569</v>
      </c>
      <c r="F34" s="60">
        <v>1320.3815524900958</v>
      </c>
      <c r="G34" s="60">
        <v>1267.3203791022547</v>
      </c>
      <c r="H34" s="60">
        <v>1274.1506725024749</v>
      </c>
      <c r="I34" s="60">
        <v>1394.0676908943769</v>
      </c>
      <c r="J34" s="60">
        <v>1403.2826559560178</v>
      </c>
      <c r="K34" s="60">
        <v>1336.5127772870544</v>
      </c>
      <c r="L34" s="60">
        <v>1230.1552948552974</v>
      </c>
      <c r="M34" s="60">
        <v>1236.7451442092238</v>
      </c>
      <c r="N34" s="60">
        <v>1187.6404331323611</v>
      </c>
      <c r="O34" s="60">
        <v>1289.936513292058</v>
      </c>
      <c r="P34" s="60">
        <v>1153.2441052362271</v>
      </c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</row>
    <row r="35" spans="1:38" x14ac:dyDescent="0.15">
      <c r="A35">
        <f t="shared" si="0"/>
        <v>34</v>
      </c>
      <c r="B35" s="60">
        <v>1467.8837311598434</v>
      </c>
      <c r="C35" s="60">
        <v>1648.4755815473156</v>
      </c>
      <c r="D35" s="60">
        <v>1571.9200912138133</v>
      </c>
      <c r="E35" s="60">
        <v>1580.4799211463762</v>
      </c>
      <c r="F35" s="60">
        <v>1423.7562343962386</v>
      </c>
      <c r="G35" s="60">
        <v>1367.1790780327644</v>
      </c>
      <c r="H35" s="60">
        <v>1373.2790607901338</v>
      </c>
      <c r="I35" s="60">
        <v>1517.1894551117643</v>
      </c>
      <c r="J35" s="60">
        <v>1525.4464984623014</v>
      </c>
      <c r="K35" s="60">
        <v>1454.5862403240249</v>
      </c>
      <c r="L35" s="60">
        <v>1326.5497368764784</v>
      </c>
      <c r="M35" s="60">
        <v>1332.4342469769647</v>
      </c>
      <c r="N35" s="60">
        <v>1280.0730243706994</v>
      </c>
      <c r="O35" s="60">
        <v>1403.9205249360166</v>
      </c>
      <c r="P35" s="60">
        <v>1242.4679308883301</v>
      </c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</row>
    <row r="36" spans="1:38" x14ac:dyDescent="0.15">
      <c r="A36">
        <f t="shared" si="0"/>
        <v>35</v>
      </c>
      <c r="B36" s="60">
        <v>1587.0478151589011</v>
      </c>
      <c r="C36" s="60">
        <v>1794.8044389022903</v>
      </c>
      <c r="D36" s="60">
        <v>1713.4257491387589</v>
      </c>
      <c r="E36" s="60">
        <v>1720.8197978566175</v>
      </c>
      <c r="F36" s="60">
        <v>1538.7927099457436</v>
      </c>
      <c r="G36" s="60">
        <v>1478.358811445868</v>
      </c>
      <c r="H36" s="60">
        <v>1483.5944539079512</v>
      </c>
      <c r="I36" s="60">
        <v>1653.8033953337822</v>
      </c>
      <c r="J36" s="60">
        <v>1660.9342232212102</v>
      </c>
      <c r="K36" s="60">
        <v>1585.6042555260919</v>
      </c>
      <c r="L36" s="60">
        <v>1433.875814440285</v>
      </c>
      <c r="M36" s="60">
        <v>1438.9255305924512</v>
      </c>
      <c r="N36" s="60">
        <v>1382.9916188606037</v>
      </c>
      <c r="O36" s="60">
        <v>1530.4051235566017</v>
      </c>
      <c r="P36" s="60">
        <v>1341.8166043779081</v>
      </c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</row>
    <row r="37" spans="1:38" x14ac:dyDescent="0.15">
      <c r="A37">
        <f t="shared" si="0"/>
        <v>36</v>
      </c>
      <c r="B37" s="60">
        <v>1720.0815007642041</v>
      </c>
      <c r="C37" s="60">
        <v>1957.6194772906044</v>
      </c>
      <c r="D37" s="60">
        <v>1870.9458564261445</v>
      </c>
      <c r="E37" s="60">
        <v>1876.9789890395339</v>
      </c>
      <c r="F37" s="60">
        <v>1667.223139643369</v>
      </c>
      <c r="G37" s="60">
        <v>1602.5387998818956</v>
      </c>
      <c r="H37" s="60">
        <v>1606.7593406486214</v>
      </c>
      <c r="I37" s="60">
        <v>1805.8843714099073</v>
      </c>
      <c r="J37" s="60">
        <v>1811.7004813894221</v>
      </c>
      <c r="K37" s="60">
        <v>1731.462537982278</v>
      </c>
      <c r="L37" s="60">
        <v>1553.7556511180126</v>
      </c>
      <c r="M37" s="60">
        <v>1557.8249599603757</v>
      </c>
      <c r="N37" s="60">
        <v>1497.9529402486232</v>
      </c>
      <c r="O37" s="60">
        <v>1671.2217967849681</v>
      </c>
      <c r="P37" s="60">
        <v>1452.7938005732581</v>
      </c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1:38" x14ac:dyDescent="0.15">
      <c r="A38">
        <f t="shared" si="0"/>
        <v>37</v>
      </c>
      <c r="B38" s="60">
        <v>1868.5741151144857</v>
      </c>
      <c r="C38" s="60">
        <v>2138.6992175695591</v>
      </c>
      <c r="D38" s="60">
        <v>2046.2213016155872</v>
      </c>
      <c r="E38" s="60">
        <v>2050.666606104332</v>
      </c>
      <c r="F38" s="60">
        <v>1810.5838492242522</v>
      </c>
      <c r="G38" s="60">
        <v>1741.2191968928421</v>
      </c>
      <c r="H38" s="60">
        <v>1744.2492431984319</v>
      </c>
      <c r="I38" s="60">
        <v>1975.1157169672588</v>
      </c>
      <c r="J38" s="60">
        <v>1979.3979370220211</v>
      </c>
      <c r="K38" s="60">
        <v>1893.7783485459829</v>
      </c>
      <c r="L38" s="60">
        <v>1687.6392051645632</v>
      </c>
      <c r="M38" s="60">
        <v>1690.558664143043</v>
      </c>
      <c r="N38" s="60">
        <v>1626.3492711470406</v>
      </c>
      <c r="O38" s="60">
        <v>1827.934096499629</v>
      </c>
      <c r="P38" s="60">
        <v>1576.7450076735288</v>
      </c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</row>
    <row r="39" spans="1:38" x14ac:dyDescent="0.15">
      <c r="A39">
        <f t="shared" si="0"/>
        <v>38</v>
      </c>
      <c r="B39" s="60">
        <v>2032.6250872094465</v>
      </c>
      <c r="C39" s="60">
        <v>2337.8735048757239</v>
      </c>
      <c r="D39" s="60">
        <v>2239.1397569507967</v>
      </c>
      <c r="E39" s="60">
        <v>2241.7239494414125</v>
      </c>
      <c r="F39" s="60">
        <v>1968.9734781630254</v>
      </c>
      <c r="G39" s="60">
        <v>1894.5323358105297</v>
      </c>
      <c r="H39" s="60">
        <v>1896.1616620112377</v>
      </c>
      <c r="I39" s="60">
        <v>2161.3924419336245</v>
      </c>
      <c r="J39" s="60">
        <v>2163.8768864956928</v>
      </c>
      <c r="K39" s="60">
        <v>2072.454783965602</v>
      </c>
      <c r="L39" s="60">
        <v>1835.6563753816708</v>
      </c>
      <c r="M39" s="60">
        <v>1837.2230365591593</v>
      </c>
      <c r="N39" s="60">
        <v>1768.3077308886984</v>
      </c>
      <c r="O39" s="60">
        <v>2000.4514307366169</v>
      </c>
      <c r="P39" s="60">
        <v>1713.7948602004089</v>
      </c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</row>
    <row r="40" spans="1:38" x14ac:dyDescent="0.15">
      <c r="A40">
        <f t="shared" si="0"/>
        <v>39</v>
      </c>
      <c r="B40" s="60">
        <v>2213.1257169599389</v>
      </c>
      <c r="C40" s="60">
        <v>2556.0023839984315</v>
      </c>
      <c r="D40" s="60">
        <v>2450.5711441512308</v>
      </c>
      <c r="E40" s="60">
        <v>2450.9805421258161</v>
      </c>
      <c r="F40" s="60">
        <v>2143.2553312018217</v>
      </c>
      <c r="G40" s="60">
        <v>2063.3402953822406</v>
      </c>
      <c r="H40" s="60">
        <v>2063.3276263995267</v>
      </c>
      <c r="I40" s="60">
        <v>2365.5579829823469</v>
      </c>
      <c r="J40" s="60">
        <v>2365.9418289915529</v>
      </c>
      <c r="K40" s="60">
        <v>2268.3046651081131</v>
      </c>
      <c r="L40" s="60">
        <v>1998.6418353861584</v>
      </c>
      <c r="M40" s="60">
        <v>1998.6227637929499</v>
      </c>
      <c r="N40" s="60">
        <v>1924.63133961884</v>
      </c>
      <c r="O40" s="60">
        <v>2189.5615690002792</v>
      </c>
      <c r="P40" s="60">
        <v>1864.7206071296016</v>
      </c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</row>
    <row r="41" spans="1:38" x14ac:dyDescent="0.15">
      <c r="A41">
        <f t="shared" si="0"/>
        <v>40</v>
      </c>
      <c r="B41" s="60">
        <v>2412.1364284809815</v>
      </c>
      <c r="C41" s="60">
        <v>2795.4418671829549</v>
      </c>
      <c r="D41" s="60">
        <v>2682.8122864331153</v>
      </c>
      <c r="E41" s="60">
        <v>2680.7006316218385</v>
      </c>
      <c r="F41" s="60">
        <v>2335.4215148234025</v>
      </c>
      <c r="G41" s="60">
        <v>2249.5828818272062</v>
      </c>
      <c r="H41" s="60">
        <v>2247.6608332177352</v>
      </c>
      <c r="I41" s="60">
        <v>2589.8333112625032</v>
      </c>
      <c r="J41" s="60">
        <v>2587.7823734619346</v>
      </c>
      <c r="K41" s="60">
        <v>2483.4618794305761</v>
      </c>
      <c r="L41" s="60">
        <v>2178.4707213040838</v>
      </c>
      <c r="M41" s="60">
        <v>2176.6078198368414</v>
      </c>
      <c r="N41" s="60">
        <v>2097.1210417655843</v>
      </c>
      <c r="O41" s="60">
        <v>2397.3276057288244</v>
      </c>
      <c r="P41" s="60">
        <v>2031.2629234009046</v>
      </c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</row>
    <row r="42" spans="1:38" x14ac:dyDescent="0.15">
      <c r="A42">
        <f t="shared" si="0"/>
        <v>41</v>
      </c>
      <c r="B42" s="60">
        <v>2633.1781460715169</v>
      </c>
      <c r="C42" s="60">
        <v>3060.2644044239469</v>
      </c>
      <c r="D42" s="60">
        <v>2940.7001592754091</v>
      </c>
      <c r="E42" s="60">
        <v>2934.7989534726917</v>
      </c>
      <c r="F42" s="60">
        <v>2548.8766004853665</v>
      </c>
      <c r="G42" s="60">
        <v>2457.3743850996857</v>
      </c>
      <c r="H42" s="60">
        <v>2452.4322782031854</v>
      </c>
      <c r="I42" s="60">
        <v>2838.900485634389</v>
      </c>
      <c r="J42" s="60">
        <v>2833.1849174083882</v>
      </c>
      <c r="K42" s="60">
        <v>2722.4301835798601</v>
      </c>
      <c r="L42" s="60">
        <v>2379.1226818065998</v>
      </c>
      <c r="M42" s="60">
        <v>2374.3406172079954</v>
      </c>
      <c r="N42" s="60">
        <v>2289.6017837005893</v>
      </c>
      <c r="O42" s="60">
        <v>2628.1080021051052</v>
      </c>
      <c r="P42" s="60">
        <v>2217.1209045911364</v>
      </c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</row>
    <row r="43" spans="1:38" x14ac:dyDescent="0.15">
      <c r="A43">
        <f t="shared" si="0"/>
        <v>42</v>
      </c>
      <c r="B43" s="60">
        <v>2877.6187784572635</v>
      </c>
      <c r="C43" s="60">
        <v>3351.8108436630187</v>
      </c>
      <c r="D43" s="60">
        <v>3224.9022866445844</v>
      </c>
      <c r="E43" s="60">
        <v>3214.5704342619638</v>
      </c>
      <c r="F43" s="60">
        <v>2784.9468182411515</v>
      </c>
      <c r="G43" s="60">
        <v>2687.4089533550059</v>
      </c>
      <c r="H43" s="60">
        <v>2678.9200174855846</v>
      </c>
      <c r="I43" s="60">
        <v>3113.4075003534163</v>
      </c>
      <c r="J43" s="60">
        <v>3103.4066206596335</v>
      </c>
      <c r="K43" s="60">
        <v>2985.8349207001056</v>
      </c>
      <c r="L43" s="60">
        <v>2601.2706998938697</v>
      </c>
      <c r="M43" s="60">
        <v>2593.0597976035324</v>
      </c>
      <c r="N43" s="60">
        <v>2502.7220952796283</v>
      </c>
      <c r="O43" s="60">
        <v>2882.5095081415466</v>
      </c>
      <c r="P43" s="60">
        <v>2422.9230718410195</v>
      </c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</row>
    <row r="44" spans="1:38" x14ac:dyDescent="0.15">
      <c r="A44">
        <f t="shared" si="0"/>
        <v>43</v>
      </c>
      <c r="B44" s="60">
        <v>3146.8607013116675</v>
      </c>
      <c r="C44" s="60">
        <v>3671.6127574577022</v>
      </c>
      <c r="D44" s="60">
        <v>3536.855476672873</v>
      </c>
      <c r="E44" s="60">
        <v>3521.4869911899805</v>
      </c>
      <c r="F44" s="60">
        <v>3044.9886488249667</v>
      </c>
      <c r="G44" s="60">
        <v>2940.9653756055018</v>
      </c>
      <c r="H44" s="60">
        <v>2928.4278048158776</v>
      </c>
      <c r="I44" s="60">
        <v>3414.7439664690851</v>
      </c>
      <c r="J44" s="60">
        <v>3399.8708836089786</v>
      </c>
      <c r="K44" s="60">
        <v>3275.0114979255418</v>
      </c>
      <c r="L44" s="60">
        <v>2846.1516360904848</v>
      </c>
      <c r="M44" s="60">
        <v>2834.0262228638153</v>
      </c>
      <c r="N44" s="60">
        <v>2737.6706756441572</v>
      </c>
      <c r="O44" s="60">
        <v>3161.8234521793584</v>
      </c>
      <c r="P44" s="60">
        <v>2649.8189508421929</v>
      </c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</row>
    <row r="45" spans="1:38" x14ac:dyDescent="0.15">
      <c r="A45">
        <f t="shared" si="0"/>
        <v>44</v>
      </c>
      <c r="B45" s="60">
        <v>3443.0151512190751</v>
      </c>
      <c r="C45" s="60">
        <v>4021.8801976970676</v>
      </c>
      <c r="D45" s="60">
        <v>3878.761476580713</v>
      </c>
      <c r="E45" s="60">
        <v>3857.6790081198119</v>
      </c>
      <c r="F45" s="60">
        <v>3331.0473359462812</v>
      </c>
      <c r="G45" s="60">
        <v>3220.0731374817228</v>
      </c>
      <c r="H45" s="60">
        <v>3202.9247768042164</v>
      </c>
      <c r="I45" s="60">
        <v>3745.0441957387261</v>
      </c>
      <c r="J45" s="60">
        <v>3724.6428724744537</v>
      </c>
      <c r="K45" s="60">
        <v>3592.0163247395431</v>
      </c>
      <c r="L45" s="60">
        <v>3115.730943867321</v>
      </c>
      <c r="M45" s="60">
        <v>3099.146892579347</v>
      </c>
      <c r="N45" s="60">
        <v>2996.339187842731</v>
      </c>
      <c r="O45" s="60">
        <v>3468.0425385977378</v>
      </c>
      <c r="P45" s="60">
        <v>2899.6400039532555</v>
      </c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</row>
    <row r="46" spans="1:38" x14ac:dyDescent="0.15">
      <c r="A46">
        <f t="shared" si="0"/>
        <v>45</v>
      </c>
      <c r="B46" s="60">
        <v>3768.2706728598851</v>
      </c>
      <c r="C46" s="60">
        <v>4404.9530511374851</v>
      </c>
      <c r="D46" s="60">
        <v>4252.9393563655567</v>
      </c>
      <c r="E46" s="60">
        <v>4225.3996031964298</v>
      </c>
      <c r="F46" s="60">
        <v>3645.2420495799797</v>
      </c>
      <c r="G46" s="60">
        <v>3526.827711855728</v>
      </c>
      <c r="H46" s="60">
        <v>3504.4501931906111</v>
      </c>
      <c r="I46" s="60">
        <v>4106.5543223242203</v>
      </c>
      <c r="J46" s="60">
        <v>4079.9048511902834</v>
      </c>
      <c r="K46" s="60">
        <v>3939.0114724188888</v>
      </c>
      <c r="L46" s="60">
        <v>3412.0370872802087</v>
      </c>
      <c r="M46" s="60">
        <v>3390.3958994115537</v>
      </c>
      <c r="N46" s="60">
        <v>3280.6790379933955</v>
      </c>
      <c r="O46" s="60">
        <v>3803.2602451808511</v>
      </c>
      <c r="P46" s="60">
        <v>3174.2748335065603</v>
      </c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</row>
    <row r="47" spans="1:38" x14ac:dyDescent="0.15">
      <c r="A47">
        <f t="shared" si="0"/>
        <v>46</v>
      </c>
      <c r="B47" s="60">
        <v>4125.78306868442</v>
      </c>
      <c r="C47" s="60">
        <v>4824.2615627081796</v>
      </c>
      <c r="D47" s="60">
        <v>4662.7830133328462</v>
      </c>
      <c r="E47" s="60">
        <v>4627.9526391708987</v>
      </c>
      <c r="F47" s="60">
        <v>3990.6289307442744</v>
      </c>
      <c r="G47" s="60">
        <v>3864.24630994071</v>
      </c>
      <c r="H47" s="60">
        <v>3835.9453652776128</v>
      </c>
      <c r="I47" s="60">
        <v>4502.5621174388243</v>
      </c>
      <c r="J47" s="60">
        <v>4468.8574271990092</v>
      </c>
      <c r="K47" s="60">
        <v>4319.1623401976922</v>
      </c>
      <c r="L47" s="60">
        <v>3737.9913181460229</v>
      </c>
      <c r="M47" s="60">
        <v>3710.6208845130895</v>
      </c>
      <c r="N47" s="60">
        <v>3593.5008997127084</v>
      </c>
      <c r="O47" s="60">
        <v>4170.5420749366585</v>
      </c>
      <c r="P47" s="60">
        <v>3476.4439155997416</v>
      </c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</row>
    <row r="48" spans="1:38" x14ac:dyDescent="0.15">
      <c r="A48">
        <f t="shared" si="0"/>
        <v>47</v>
      </c>
      <c r="B48" s="60">
        <v>4518.2682129785426</v>
      </c>
      <c r="C48" s="60">
        <v>5282.7259296990087</v>
      </c>
      <c r="D48" s="60">
        <v>5111.1858379309915</v>
      </c>
      <c r="E48" s="60">
        <v>5068.1496372250895</v>
      </c>
      <c r="F48" s="60">
        <v>4369.8378475932595</v>
      </c>
      <c r="G48" s="60">
        <v>4234.9290121005206</v>
      </c>
      <c r="H48" s="60">
        <v>4199.9411872061592</v>
      </c>
      <c r="I48" s="60">
        <v>4935.8694745162793</v>
      </c>
      <c r="J48" s="60">
        <v>4894.2233387631422</v>
      </c>
      <c r="K48" s="60">
        <v>4735.1654267421827</v>
      </c>
      <c r="L48" s="60">
        <v>4096.1106754824277</v>
      </c>
      <c r="M48" s="60">
        <v>4062.2720216615012</v>
      </c>
      <c r="N48" s="60">
        <v>3937.2261679763296</v>
      </c>
      <c r="O48" s="60">
        <v>4572.4985727885496</v>
      </c>
      <c r="P48" s="60">
        <v>3808.4907991363102</v>
      </c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</row>
    <row r="49" spans="1:38" x14ac:dyDescent="0.15">
      <c r="A49">
        <f t="shared" si="0"/>
        <v>48</v>
      </c>
      <c r="B49" s="60">
        <v>4947.2868254562709</v>
      </c>
      <c r="C49" s="60">
        <v>5781.7365810783558</v>
      </c>
      <c r="D49" s="60">
        <v>5599.5932368759368</v>
      </c>
      <c r="E49" s="60">
        <v>5547.3384839119053</v>
      </c>
      <c r="F49" s="60">
        <v>4784.3862785367201</v>
      </c>
      <c r="G49" s="60">
        <v>4640.4233900699828</v>
      </c>
      <c r="H49" s="60">
        <v>4597.9044649304315</v>
      </c>
      <c r="I49" s="60">
        <v>5407.883300131497</v>
      </c>
      <c r="J49" s="60">
        <v>5357.3153603222099</v>
      </c>
      <c r="K49" s="60">
        <v>5188.3826118935276</v>
      </c>
      <c r="L49" s="60">
        <v>4487.8982346174334</v>
      </c>
      <c r="M49" s="60">
        <v>4446.7743555728248</v>
      </c>
      <c r="N49" s="60">
        <v>4313.3063186851841</v>
      </c>
      <c r="O49" s="60">
        <v>5010.4543683890088</v>
      </c>
      <c r="P49" s="60">
        <v>4171.8244839433783</v>
      </c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</row>
    <row r="50" spans="1:38" x14ac:dyDescent="0.15">
      <c r="A50">
        <f t="shared" si="0"/>
        <v>49</v>
      </c>
      <c r="B50" s="60">
        <v>5414.3989953141481</v>
      </c>
      <c r="C50" s="60">
        <v>6322.6696786504081</v>
      </c>
      <c r="D50" s="60">
        <v>6129.4477673888559</v>
      </c>
      <c r="E50" s="60">
        <v>6066.8547510969365</v>
      </c>
      <c r="F50" s="60">
        <v>5235.7913919656221</v>
      </c>
      <c r="G50" s="60">
        <v>5082.2851132512624</v>
      </c>
      <c r="H50" s="60">
        <v>5031.3025960250625</v>
      </c>
      <c r="I50" s="60">
        <v>5920.008194490194</v>
      </c>
      <c r="J50" s="60">
        <v>5859.434985323951</v>
      </c>
      <c r="K50" s="60">
        <v>5680.1740573820234</v>
      </c>
      <c r="L50" s="60">
        <v>4914.8655011277078</v>
      </c>
      <c r="M50" s="60">
        <v>4865.5540943967553</v>
      </c>
      <c r="N50" s="60">
        <v>4723.2014121580723</v>
      </c>
      <c r="O50" s="60">
        <v>5485.7328231208639</v>
      </c>
      <c r="P50" s="60">
        <v>4567.8627779044728</v>
      </c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</row>
    <row r="51" spans="1:38" x14ac:dyDescent="0.15">
      <c r="A51">
        <f t="shared" si="0"/>
        <v>50</v>
      </c>
      <c r="B51" s="60">
        <v>5924.1053453176974</v>
      </c>
      <c r="C51" s="60">
        <v>6910.4232113330227</v>
      </c>
      <c r="D51" s="60">
        <v>6705.6136235099875</v>
      </c>
      <c r="E51" s="60">
        <v>6631.41786423759</v>
      </c>
      <c r="F51" s="60">
        <v>5728.4142211103799</v>
      </c>
      <c r="G51" s="60">
        <v>5564.8335081000159</v>
      </c>
      <c r="H51" s="60">
        <v>5504.3354748833817</v>
      </c>
      <c r="I51" s="60">
        <v>6476.9571705362796</v>
      </c>
      <c r="J51" s="60">
        <v>6405.1557408906501</v>
      </c>
      <c r="K51" s="60">
        <v>6215.0784120489434</v>
      </c>
      <c r="L51" s="60">
        <v>5381.1961290623622</v>
      </c>
      <c r="M51" s="60">
        <v>5322.6797248074417</v>
      </c>
      <c r="N51" s="60">
        <v>5170.9387586657404</v>
      </c>
      <c r="O51" s="60">
        <v>6002.7302107915111</v>
      </c>
      <c r="P51" s="60">
        <v>5000.5052961189776</v>
      </c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</row>
    <row r="52" spans="1:38" x14ac:dyDescent="0.15">
      <c r="A52">
        <f t="shared" si="0"/>
        <v>51</v>
      </c>
      <c r="B52" s="60">
        <v>6480.9626118164915</v>
      </c>
      <c r="C52" s="60">
        <v>7549.8276280438513</v>
      </c>
      <c r="D52" s="60">
        <v>7334.46271726144</v>
      </c>
      <c r="E52" s="60">
        <v>7245.690452927488</v>
      </c>
      <c r="F52" s="60">
        <v>6266.6753317770199</v>
      </c>
      <c r="G52" s="60">
        <v>6094.1040788796063</v>
      </c>
      <c r="H52" s="60">
        <v>6021.2660858467643</v>
      </c>
      <c r="I52" s="60">
        <v>7084.937790320645</v>
      </c>
      <c r="J52" s="60">
        <v>6999.0025177417765</v>
      </c>
      <c r="K52" s="60">
        <v>6799.1104648272185</v>
      </c>
      <c r="L52" s="60">
        <v>5892.7563704634485</v>
      </c>
      <c r="M52" s="60">
        <v>5822.2850552771451</v>
      </c>
      <c r="N52" s="60">
        <v>5662.1878645851184</v>
      </c>
      <c r="O52" s="60">
        <v>6567.301406723207</v>
      </c>
      <c r="P52" s="60">
        <v>5475.2595415033984</v>
      </c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</row>
    <row r="53" spans="1:38" x14ac:dyDescent="0.15">
      <c r="A53">
        <f t="shared" si="0"/>
        <v>52</v>
      </c>
      <c r="B53" s="60">
        <v>7091.0611257760784</v>
      </c>
      <c r="C53" s="60">
        <v>8247.4544702223429</v>
      </c>
      <c r="D53" s="60">
        <v>8021.1983926620751</v>
      </c>
      <c r="E53" s="60">
        <v>7916.0143080209054</v>
      </c>
      <c r="F53" s="60">
        <v>6856.4827234929717</v>
      </c>
      <c r="G53" s="60">
        <v>6674.5840403113607</v>
      </c>
      <c r="H53" s="60">
        <v>6587.7914899238513</v>
      </c>
      <c r="I53" s="60">
        <v>7748.9831246507183</v>
      </c>
      <c r="J53" s="60">
        <v>7647.1286779062457</v>
      </c>
      <c r="K53" s="60">
        <v>7437.1078120471793</v>
      </c>
      <c r="L53" s="60">
        <v>6453.8894049565361</v>
      </c>
      <c r="M53" s="60">
        <v>6369.8944040663</v>
      </c>
      <c r="N53" s="60">
        <v>6201.1260374229296</v>
      </c>
      <c r="O53" s="60">
        <v>7184.1250927671999</v>
      </c>
      <c r="P53" s="60">
        <v>5996.1676559726448</v>
      </c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</row>
    <row r="54" spans="1:38" x14ac:dyDescent="0.15">
      <c r="A54">
        <f t="shared" si="0"/>
        <v>53</v>
      </c>
      <c r="B54" s="60">
        <v>7759.9884146434579</v>
      </c>
      <c r="C54" s="60">
        <v>9008.9918504299967</v>
      </c>
      <c r="D54" s="60">
        <v>8771.4028873993175</v>
      </c>
      <c r="E54" s="60">
        <v>8647.9058816191791</v>
      </c>
      <c r="F54" s="60">
        <v>7503.2734867120298</v>
      </c>
      <c r="G54" s="60">
        <v>7311.603326946416</v>
      </c>
      <c r="H54" s="60">
        <v>7209.1731124072749</v>
      </c>
      <c r="I54" s="60">
        <v>8474.5322494206866</v>
      </c>
      <c r="J54" s="60">
        <v>8354.9080156694818</v>
      </c>
      <c r="K54" s="60">
        <v>8134.34165983617</v>
      </c>
      <c r="L54" s="60">
        <v>7069.779091633578</v>
      </c>
      <c r="M54" s="60">
        <v>6970.6240699309546</v>
      </c>
      <c r="N54" s="60">
        <v>6792.7667073516441</v>
      </c>
      <c r="O54" s="60">
        <v>7858.333243881284</v>
      </c>
      <c r="P54" s="60">
        <v>6568.1026640979599</v>
      </c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</row>
    <row r="55" spans="1:38" x14ac:dyDescent="0.15">
      <c r="A55">
        <f t="shared" si="0"/>
        <v>54</v>
      </c>
      <c r="B55" s="60">
        <v>8494.0189216194849</v>
      </c>
      <c r="C55" s="60">
        <v>9840.782390480992</v>
      </c>
      <c r="D55" s="60">
        <v>9591.4725759107168</v>
      </c>
      <c r="E55" s="60">
        <v>9447.5295084715908</v>
      </c>
      <c r="F55" s="60">
        <v>8213.1621623808442</v>
      </c>
      <c r="G55" s="60">
        <v>8011.3005817915619</v>
      </c>
      <c r="H55" s="60">
        <v>7891.337849486561</v>
      </c>
      <c r="I55" s="60">
        <v>9267.8273107062287</v>
      </c>
      <c r="J55" s="60">
        <v>9128.355707451783</v>
      </c>
      <c r="K55" s="60">
        <v>8896.8722735765987</v>
      </c>
      <c r="L55" s="60">
        <v>7746.4034384514698</v>
      </c>
      <c r="M55" s="60">
        <v>7630.2452090325942</v>
      </c>
      <c r="N55" s="60">
        <v>7442.8999325337236</v>
      </c>
      <c r="O55" s="60">
        <v>8595.8344714785144</v>
      </c>
      <c r="P55" s="60">
        <v>7196.6988826964534</v>
      </c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</row>
    <row r="56" spans="1:38" x14ac:dyDescent="0.15">
      <c r="A56">
        <f t="shared" si="0"/>
        <v>55</v>
      </c>
      <c r="B56" s="60">
        <v>9302.769424169479</v>
      </c>
      <c r="C56" s="60">
        <v>10752.875717203977</v>
      </c>
      <c r="D56" s="60">
        <v>10491.470606358396</v>
      </c>
      <c r="E56" s="60">
        <v>10324.643525762283</v>
      </c>
      <c r="F56" s="60">
        <v>8995.5172863595853</v>
      </c>
      <c r="G56" s="60">
        <v>8783.0315316885117</v>
      </c>
      <c r="H56" s="60">
        <v>8643.3633639203654</v>
      </c>
      <c r="I56" s="60">
        <v>10138.682228678595</v>
      </c>
      <c r="J56" s="60">
        <v>9976.9872362913811</v>
      </c>
      <c r="K56" s="60">
        <v>9734.2205454054365</v>
      </c>
      <c r="L56" s="60">
        <v>8492.8709147436984</v>
      </c>
      <c r="M56" s="60">
        <v>8357.5942450565817</v>
      </c>
      <c r="N56" s="60">
        <v>8160.3450159599342</v>
      </c>
      <c r="O56" s="60">
        <v>9405.9060055532536</v>
      </c>
      <c r="P56" s="60">
        <v>7890.5364171540523</v>
      </c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</row>
    <row r="57" spans="1:38" x14ac:dyDescent="0.15">
      <c r="A57">
        <f t="shared" si="0"/>
        <v>56</v>
      </c>
      <c r="B57" s="60">
        <v>10194.105867236298</v>
      </c>
      <c r="C57" s="60">
        <v>11753.032631823506</v>
      </c>
      <c r="D57" s="60">
        <v>11479.268723737339</v>
      </c>
      <c r="E57" s="60">
        <v>11286.838558582811</v>
      </c>
      <c r="F57" s="60">
        <v>9858.0373983677509</v>
      </c>
      <c r="G57" s="60">
        <v>9634.5558486987557</v>
      </c>
      <c r="H57" s="60">
        <v>9472.7482328754031</v>
      </c>
      <c r="I57" s="60">
        <v>11094.817460839951</v>
      </c>
      <c r="J57" s="60">
        <v>10908.24704206187</v>
      </c>
      <c r="K57" s="60">
        <v>10653.924297881549</v>
      </c>
      <c r="L57" s="60">
        <v>9316.7674034038318</v>
      </c>
      <c r="M57" s="60">
        <v>9160.0013832456752</v>
      </c>
      <c r="N57" s="60">
        <v>8952.4813651808036</v>
      </c>
      <c r="O57" s="60">
        <v>10295.930120368374</v>
      </c>
      <c r="P57" s="60">
        <v>8656.8213096768868</v>
      </c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</row>
    <row r="58" spans="1:38" x14ac:dyDescent="0.15">
      <c r="A58">
        <f t="shared" si="0"/>
        <v>57</v>
      </c>
      <c r="B58" s="60">
        <v>11176.260179642724</v>
      </c>
      <c r="C58" s="60">
        <v>12849.224403133327</v>
      </c>
      <c r="D58" s="60">
        <v>12562.995431839885</v>
      </c>
      <c r="E58" s="60">
        <v>12341.948095997775</v>
      </c>
      <c r="F58" s="60">
        <v>10808.804613213577</v>
      </c>
      <c r="G58" s="60">
        <v>10574.048677565692</v>
      </c>
      <c r="H58" s="60">
        <v>10387.392446234762</v>
      </c>
      <c r="I58" s="60">
        <v>12144.234640231185</v>
      </c>
      <c r="J58" s="60">
        <v>11929.84654772658</v>
      </c>
      <c r="K58" s="60">
        <v>11663.828040187513</v>
      </c>
      <c r="L58" s="60">
        <v>10226.107217951863</v>
      </c>
      <c r="M58" s="60">
        <v>10045.210394367576</v>
      </c>
      <c r="N58" s="60">
        <v>9827.1295300424681</v>
      </c>
      <c r="O58" s="60">
        <v>11273.614724322269</v>
      </c>
      <c r="P58" s="60">
        <v>9503.2093890684755</v>
      </c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</row>
    <row r="59" spans="1:38" x14ac:dyDescent="0.15">
      <c r="A59">
        <f t="shared" si="0"/>
        <v>58</v>
      </c>
      <c r="B59" s="60">
        <v>12261.824396457097</v>
      </c>
      <c r="C59" s="60">
        <v>14054.523598820235</v>
      </c>
      <c r="D59" s="60">
        <v>13755.76701924555</v>
      </c>
      <c r="E59" s="60">
        <v>13502.731331048331</v>
      </c>
      <c r="F59" s="60">
        <v>11860.138955493523</v>
      </c>
      <c r="G59" s="60">
        <v>11613.83390024612</v>
      </c>
      <c r="H59" s="60">
        <v>11399.292262835148</v>
      </c>
      <c r="I59" s="60">
        <v>13299.778162993352</v>
      </c>
      <c r="J59" s="60">
        <v>13054.279318897125</v>
      </c>
      <c r="K59" s="60">
        <v>12776.451626329545</v>
      </c>
      <c r="L59" s="60">
        <v>11232.936249213613</v>
      </c>
      <c r="M59" s="60">
        <v>11024.945244710909</v>
      </c>
      <c r="N59" s="60">
        <v>10796.005790363579</v>
      </c>
      <c r="O59" s="60">
        <v>12351.205271328863</v>
      </c>
      <c r="P59" s="60">
        <v>10441.140763801683</v>
      </c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</row>
    <row r="60" spans="1:38" x14ac:dyDescent="0.15">
      <c r="A60">
        <f t="shared" si="0"/>
        <v>59</v>
      </c>
      <c r="B60" s="60">
        <v>13460.865171482754</v>
      </c>
      <c r="C60" s="60">
        <v>15378.967024390211</v>
      </c>
      <c r="D60" s="60">
        <v>15067.77716269946</v>
      </c>
      <c r="E60" s="60">
        <v>14779.053974582426</v>
      </c>
      <c r="F60" s="60">
        <v>13021.940456726437</v>
      </c>
      <c r="G60" s="60">
        <v>12763.905352853029</v>
      </c>
      <c r="H60" s="60">
        <v>12518.143395054305</v>
      </c>
      <c r="I60" s="60">
        <v>14571.48489308311</v>
      </c>
      <c r="J60" s="60">
        <v>14291.260362133497</v>
      </c>
      <c r="K60" s="60">
        <v>14001.638685613991</v>
      </c>
      <c r="L60" s="60">
        <v>12347.067087836429</v>
      </c>
      <c r="M60" s="60">
        <v>12108.725908568378</v>
      </c>
      <c r="N60" s="60">
        <v>11868.703495517047</v>
      </c>
      <c r="O60" s="60">
        <v>13538.378357788912</v>
      </c>
      <c r="P60" s="60">
        <v>11480.02126936358</v>
      </c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</row>
    <row r="61" spans="1:38" x14ac:dyDescent="0.15">
      <c r="A61">
        <f t="shared" si="0"/>
        <v>60</v>
      </c>
      <c r="B61" s="60">
        <v>14782.124666076168</v>
      </c>
      <c r="C61" s="60">
        <v>16830.818899411366</v>
      </c>
      <c r="D61" s="60">
        <v>16507.61173212649</v>
      </c>
      <c r="E61" s="60">
        <v>16179.126687233087</v>
      </c>
      <c r="F61" s="60">
        <v>14302.867146047391</v>
      </c>
      <c r="G61" s="60">
        <v>14033.138131351905</v>
      </c>
      <c r="H61" s="60">
        <v>13752.492448869489</v>
      </c>
      <c r="I61" s="60">
        <v>15967.874185893448</v>
      </c>
      <c r="J61" s="60">
        <v>15648.943521519373</v>
      </c>
      <c r="K61" s="60">
        <v>15347.816935282477</v>
      </c>
      <c r="L61" s="60">
        <v>13577.265497351638</v>
      </c>
      <c r="M61" s="60">
        <v>13304.994646152227</v>
      </c>
      <c r="N61" s="60">
        <v>13053.84805686984</v>
      </c>
      <c r="O61" s="60">
        <v>14843.474620963019</v>
      </c>
      <c r="P61" s="60">
        <v>12628.351012450123</v>
      </c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</row>
    <row r="62" spans="1:38" x14ac:dyDescent="0.15">
      <c r="A62">
        <f t="shared" si="0"/>
        <v>61</v>
      </c>
      <c r="B62" s="60">
        <v>16227.307905351543</v>
      </c>
      <c r="C62" s="60">
        <v>18409.748355203763</v>
      </c>
      <c r="D62" s="60">
        <v>18067.032705736732</v>
      </c>
      <c r="E62" s="60">
        <v>17702.983320203755</v>
      </c>
      <c r="F62" s="60">
        <v>15704.831638299514</v>
      </c>
      <c r="G62" s="60">
        <v>15417.350294684666</v>
      </c>
      <c r="H62" s="60">
        <v>15104.470375664736</v>
      </c>
      <c r="I62" s="60">
        <v>17481.335864555334</v>
      </c>
      <c r="J62" s="60">
        <v>17127.640466428296</v>
      </c>
      <c r="K62" s="60">
        <v>16808.069656707114</v>
      </c>
      <c r="L62" s="60">
        <v>14919.773153311859</v>
      </c>
      <c r="M62" s="60">
        <v>14616.045288615665</v>
      </c>
      <c r="N62" s="60">
        <v>14348.145758729426</v>
      </c>
      <c r="O62" s="60">
        <v>16260.119533471587</v>
      </c>
      <c r="P62" s="60">
        <v>13883.196050973238</v>
      </c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</row>
    <row r="63" spans="1:38" x14ac:dyDescent="0.15">
      <c r="A63">
        <f t="shared" si="0"/>
        <v>62</v>
      </c>
      <c r="B63" s="60">
        <v>17804.741806701499</v>
      </c>
      <c r="C63" s="60">
        <v>20123.522217953836</v>
      </c>
      <c r="D63" s="60">
        <v>19760.870813002934</v>
      </c>
      <c r="E63" s="60">
        <v>19358.426461052015</v>
      </c>
      <c r="F63" s="60">
        <v>17236.154673676527</v>
      </c>
      <c r="G63" s="60">
        <v>16930.283575418678</v>
      </c>
      <c r="H63" s="60">
        <v>16582.37276201947</v>
      </c>
      <c r="I63" s="60">
        <v>19126.443149553001</v>
      </c>
      <c r="J63" s="60">
        <v>18735.168895478364</v>
      </c>
      <c r="K63" s="60">
        <v>18396.662765506997</v>
      </c>
      <c r="L63" s="60">
        <v>16388.093950966915</v>
      </c>
      <c r="M63" s="60">
        <v>16050.1379617242</v>
      </c>
      <c r="N63" s="60">
        <v>15764.813209308388</v>
      </c>
      <c r="O63" s="60">
        <v>17802.318630626021</v>
      </c>
      <c r="P63" s="60">
        <v>15257.527897156888</v>
      </c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</row>
    <row r="64" spans="1:38" x14ac:dyDescent="0.15">
      <c r="A64">
        <f t="shared" si="0"/>
        <v>63</v>
      </c>
      <c r="B64" s="60">
        <v>19530.58701540083</v>
      </c>
      <c r="C64" s="60">
        <v>21989.08537406192</v>
      </c>
      <c r="D64" s="60">
        <v>21606.050500863541</v>
      </c>
      <c r="E64" s="60">
        <v>21162.090119758501</v>
      </c>
      <c r="F64" s="60">
        <v>18912.757590467336</v>
      </c>
      <c r="G64" s="60">
        <v>18587.827719885594</v>
      </c>
      <c r="H64" s="60">
        <v>18201.829032416885</v>
      </c>
      <c r="I64" s="60">
        <v>20919.854089223118</v>
      </c>
      <c r="J64" s="60">
        <v>20487.897509767678</v>
      </c>
      <c r="K64" s="60">
        <v>20129.932666259439</v>
      </c>
      <c r="L64" s="60">
        <v>17997.86638800634</v>
      </c>
      <c r="M64" s="60">
        <v>17622.650377264916</v>
      </c>
      <c r="N64" s="60">
        <v>17319.183402439547</v>
      </c>
      <c r="O64" s="60">
        <v>19486.133337354331</v>
      </c>
      <c r="P64" s="60">
        <v>16766.417346038503</v>
      </c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</row>
    <row r="65" spans="1:38" x14ac:dyDescent="0.15">
      <c r="A65">
        <f t="shared" si="0"/>
        <v>64</v>
      </c>
      <c r="B65" s="60">
        <v>21414.895950495204</v>
      </c>
      <c r="C65" s="60">
        <v>24015.681744113037</v>
      </c>
      <c r="D65" s="60">
        <v>23612.096790007188</v>
      </c>
      <c r="E65" s="60">
        <v>23123.328594942017</v>
      </c>
      <c r="F65" s="60">
        <v>20744.748040779366</v>
      </c>
      <c r="G65" s="60">
        <v>20400.292305121184</v>
      </c>
      <c r="H65" s="60">
        <v>19972.988279497004</v>
      </c>
      <c r="I65" s="60">
        <v>22871.168151032256</v>
      </c>
      <c r="J65" s="60">
        <v>22395.254139504948</v>
      </c>
      <c r="K65" s="60">
        <v>22017.545688517559</v>
      </c>
      <c r="L65" s="60">
        <v>19759.419714239237</v>
      </c>
      <c r="M65" s="60">
        <v>19343.747027980731</v>
      </c>
      <c r="N65" s="60">
        <v>19021.586886563957</v>
      </c>
      <c r="O65" s="60">
        <v>21321.269059988736</v>
      </c>
      <c r="P65" s="60">
        <v>18420.178153109729</v>
      </c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</row>
    <row r="66" spans="1:38" x14ac:dyDescent="0.15">
      <c r="A66">
        <f t="shared" si="0"/>
        <v>65</v>
      </c>
      <c r="B66" s="60">
        <v>23471.038422015288</v>
      </c>
      <c r="C66" s="60">
        <v>26216.529672824476</v>
      </c>
      <c r="D66" s="60">
        <v>25792.483809863967</v>
      </c>
      <c r="E66" s="60">
        <v>25255.327951748241</v>
      </c>
      <c r="F66" s="60">
        <v>22745.472198566356</v>
      </c>
      <c r="G66" s="60">
        <v>22381.213462280401</v>
      </c>
      <c r="H66" s="60">
        <v>21909.150489885094</v>
      </c>
      <c r="I66" s="60">
        <v>24993.814667619394</v>
      </c>
      <c r="J66" s="60">
        <v>24470.387174478343</v>
      </c>
      <c r="K66" s="60">
        <v>24072.866137035584</v>
      </c>
      <c r="L66" s="60">
        <v>21686.23561634438</v>
      </c>
      <c r="M66" s="60">
        <v>21226.673741918716</v>
      </c>
      <c r="N66" s="60">
        <v>20885.423314286123</v>
      </c>
      <c r="O66" s="60">
        <v>23321.023745172981</v>
      </c>
      <c r="P66" s="60">
        <v>20232.126608764276</v>
      </c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</row>
    <row r="67" spans="1:38" x14ac:dyDescent="0.15"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262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263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264</v>
      </c>
    </row>
    <row r="15" spans="1:1" x14ac:dyDescent="0.15">
      <c r="A15" t="s">
        <v>74</v>
      </c>
    </row>
    <row r="16" spans="1:1" x14ac:dyDescent="0.15">
      <c r="A16" t="s">
        <v>265</v>
      </c>
    </row>
    <row r="17" spans="1:1" x14ac:dyDescent="0.15">
      <c r="A17" t="s">
        <v>74</v>
      </c>
    </row>
    <row r="18" spans="1:1" x14ac:dyDescent="0.15">
      <c r="A18" t="s">
        <v>266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267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268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263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264</v>
      </c>
    </row>
    <row r="43" spans="1:1" x14ac:dyDescent="0.15">
      <c r="A43" t="s">
        <v>74</v>
      </c>
    </row>
    <row r="44" spans="1:1" x14ac:dyDescent="0.15">
      <c r="A44" t="s">
        <v>269</v>
      </c>
    </row>
    <row r="45" spans="1:1" x14ac:dyDescent="0.15">
      <c r="A45" t="s">
        <v>74</v>
      </c>
    </row>
    <row r="46" spans="1:1" x14ac:dyDescent="0.15">
      <c r="A46" t="s">
        <v>270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271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272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263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264</v>
      </c>
    </row>
    <row r="71" spans="1:1" x14ac:dyDescent="0.15">
      <c r="A71" t="s">
        <v>74</v>
      </c>
    </row>
    <row r="72" spans="1:1" x14ac:dyDescent="0.15">
      <c r="A72" t="s">
        <v>273</v>
      </c>
    </row>
    <row r="73" spans="1:1" x14ac:dyDescent="0.15">
      <c r="A73" t="s">
        <v>74</v>
      </c>
    </row>
    <row r="74" spans="1:1" x14ac:dyDescent="0.15">
      <c r="A74" t="s">
        <v>274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275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276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263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264</v>
      </c>
    </row>
    <row r="99" spans="1:1" x14ac:dyDescent="0.15">
      <c r="A99" t="s">
        <v>74</v>
      </c>
    </row>
    <row r="100" spans="1:1" x14ac:dyDescent="0.15">
      <c r="A100" t="s">
        <v>277</v>
      </c>
    </row>
    <row r="101" spans="1:1" x14ac:dyDescent="0.15">
      <c r="A101" t="s">
        <v>74</v>
      </c>
    </row>
    <row r="102" spans="1:1" x14ac:dyDescent="0.15">
      <c r="A102" t="s">
        <v>278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279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280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263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264</v>
      </c>
    </row>
    <row r="127" spans="1:1" x14ac:dyDescent="0.15">
      <c r="A127" t="s">
        <v>74</v>
      </c>
    </row>
    <row r="128" spans="1:1" x14ac:dyDescent="0.15">
      <c r="A128" t="s">
        <v>281</v>
      </c>
    </row>
    <row r="129" spans="1:1" x14ac:dyDescent="0.15">
      <c r="A129" t="s">
        <v>74</v>
      </c>
    </row>
    <row r="130" spans="1:1" x14ac:dyDescent="0.15">
      <c r="A130" t="s">
        <v>282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283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284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263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264</v>
      </c>
    </row>
    <row r="155" spans="1:1" x14ac:dyDescent="0.15">
      <c r="A155" t="s">
        <v>74</v>
      </c>
    </row>
    <row r="156" spans="1:1" x14ac:dyDescent="0.15">
      <c r="A156" t="s">
        <v>285</v>
      </c>
    </row>
    <row r="157" spans="1:1" x14ac:dyDescent="0.15">
      <c r="A157" t="s">
        <v>74</v>
      </c>
    </row>
    <row r="158" spans="1:1" x14ac:dyDescent="0.15">
      <c r="A158" t="s">
        <v>286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287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288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263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264</v>
      </c>
    </row>
    <row r="183" spans="1:1" x14ac:dyDescent="0.15">
      <c r="A183" t="s">
        <v>74</v>
      </c>
    </row>
    <row r="184" spans="1:1" x14ac:dyDescent="0.15">
      <c r="A184" t="s">
        <v>289</v>
      </c>
    </row>
    <row r="185" spans="1:1" x14ac:dyDescent="0.15">
      <c r="A185" t="s">
        <v>74</v>
      </c>
    </row>
    <row r="186" spans="1:1" x14ac:dyDescent="0.15">
      <c r="A186" t="s">
        <v>290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291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292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263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264</v>
      </c>
    </row>
    <row r="211" spans="1:1" x14ac:dyDescent="0.15">
      <c r="A211" t="s">
        <v>74</v>
      </c>
    </row>
    <row r="212" spans="1:1" x14ac:dyDescent="0.15">
      <c r="A212" t="s">
        <v>293</v>
      </c>
    </row>
    <row r="213" spans="1:1" x14ac:dyDescent="0.15">
      <c r="A213" t="s">
        <v>74</v>
      </c>
    </row>
    <row r="214" spans="1:1" x14ac:dyDescent="0.15">
      <c r="A214" t="s">
        <v>294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295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296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263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264</v>
      </c>
    </row>
    <row r="239" spans="1:1" x14ac:dyDescent="0.15">
      <c r="A239" t="s">
        <v>74</v>
      </c>
    </row>
    <row r="240" spans="1:1" x14ac:dyDescent="0.15">
      <c r="A240" t="s">
        <v>297</v>
      </c>
    </row>
    <row r="241" spans="1:1" x14ac:dyDescent="0.15">
      <c r="A241" t="s">
        <v>74</v>
      </c>
    </row>
    <row r="242" spans="1:1" x14ac:dyDescent="0.15">
      <c r="A242" t="s">
        <v>298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299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300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263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264</v>
      </c>
    </row>
    <row r="267" spans="1:1" x14ac:dyDescent="0.15">
      <c r="A267" t="s">
        <v>74</v>
      </c>
    </row>
    <row r="268" spans="1:1" x14ac:dyDescent="0.15">
      <c r="A268" t="s">
        <v>301</v>
      </c>
    </row>
    <row r="269" spans="1:1" x14ac:dyDescent="0.15">
      <c r="A269" t="s">
        <v>74</v>
      </c>
    </row>
    <row r="270" spans="1:1" x14ac:dyDescent="0.15">
      <c r="A270" t="s">
        <v>302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303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304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263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264</v>
      </c>
    </row>
    <row r="295" spans="1:1" x14ac:dyDescent="0.15">
      <c r="A295" t="s">
        <v>74</v>
      </c>
    </row>
    <row r="296" spans="1:1" x14ac:dyDescent="0.15">
      <c r="A296" t="s">
        <v>305</v>
      </c>
    </row>
    <row r="297" spans="1:1" x14ac:dyDescent="0.15">
      <c r="A297" t="s">
        <v>74</v>
      </c>
    </row>
    <row r="298" spans="1:1" x14ac:dyDescent="0.15">
      <c r="A298" t="s">
        <v>306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307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263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264</v>
      </c>
    </row>
    <row r="323" spans="1:1" x14ac:dyDescent="0.15">
      <c r="A323" t="s">
        <v>74</v>
      </c>
    </row>
    <row r="324" spans="1:1" x14ac:dyDescent="0.15">
      <c r="A324" t="s">
        <v>309</v>
      </c>
    </row>
    <row r="325" spans="1:1" x14ac:dyDescent="0.15">
      <c r="A325" t="s">
        <v>74</v>
      </c>
    </row>
    <row r="326" spans="1:1" x14ac:dyDescent="0.15">
      <c r="A326" t="s">
        <v>310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312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263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264</v>
      </c>
    </row>
    <row r="351" spans="1:1" x14ac:dyDescent="0.15">
      <c r="A351" t="s">
        <v>74</v>
      </c>
    </row>
    <row r="352" spans="1:1" x14ac:dyDescent="0.15">
      <c r="A352" t="s">
        <v>313</v>
      </c>
    </row>
    <row r="353" spans="1:1" x14ac:dyDescent="0.15">
      <c r="A353" t="s">
        <v>74</v>
      </c>
    </row>
    <row r="354" spans="1:1" x14ac:dyDescent="0.15">
      <c r="A354" t="s">
        <v>314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315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316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263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264</v>
      </c>
    </row>
    <row r="379" spans="1:1" x14ac:dyDescent="0.15">
      <c r="A379" t="s">
        <v>74</v>
      </c>
    </row>
    <row r="380" spans="1:1" x14ac:dyDescent="0.15">
      <c r="A380" t="s">
        <v>317</v>
      </c>
    </row>
    <row r="381" spans="1:1" x14ac:dyDescent="0.15">
      <c r="A381" t="s">
        <v>74</v>
      </c>
    </row>
    <row r="382" spans="1:1" x14ac:dyDescent="0.15">
      <c r="A382" t="s">
        <v>318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319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320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263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264</v>
      </c>
    </row>
    <row r="407" spans="1:1" x14ac:dyDescent="0.15">
      <c r="A407" t="s">
        <v>74</v>
      </c>
    </row>
    <row r="408" spans="1:1" x14ac:dyDescent="0.15">
      <c r="A408" t="s">
        <v>321</v>
      </c>
    </row>
    <row r="409" spans="1:1" x14ac:dyDescent="0.15">
      <c r="A409" t="s">
        <v>74</v>
      </c>
    </row>
    <row r="410" spans="1:1" x14ac:dyDescent="0.15">
      <c r="A410" t="s">
        <v>322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323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workbookViewId="0">
      <pane ySplit="3" topLeftCell="A4" activePane="bottomLeft" state="frozen"/>
      <selection pane="bottomLeft" activeCell="D8" sqref="D8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324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24679.785643031904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24679.785643031904</v>
      </c>
      <c r="K4" s="11">
        <f>J4*C10</f>
        <v>9871.9142572127621</v>
      </c>
      <c r="L4" s="24">
        <f>$C$14</f>
        <v>3639.323615024467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24679.785643031904</v>
      </c>
      <c r="AE4" s="5">
        <f>-$W4*K4</f>
        <v>-9871.9142572127621</v>
      </c>
      <c r="AF4" s="5">
        <f>-$W4*L4</f>
        <v>-3639.323615024467</v>
      </c>
      <c r="AG4" s="5"/>
      <c r="AH4" s="5">
        <f>SUM(AD4:AG4)</f>
        <v>11168.547770794676</v>
      </c>
      <c r="AI4" s="42">
        <f>Y4-AA4</f>
        <v>0</v>
      </c>
      <c r="AJ4" s="42"/>
      <c r="AK4" s="42">
        <f>SUM(AH4:AJ4)</f>
        <v>11168.547770794676</v>
      </c>
      <c r="AM4" s="36">
        <f>AK31</f>
        <v>24949.699596437673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24679.785643031904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(Interventions)'!$B$392:$AV$512, 4)</f>
        <v>16.70500941424454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1.6705009414244541E-2</v>
      </c>
      <c r="V5" s="39">
        <f>MIN(S5*T5,T5-U5)</f>
        <v>1.1402544E-3</v>
      </c>
      <c r="W5" s="32">
        <f>T5-SUM(U5:V5)</f>
        <v>0.98215473618575544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5.9148206461841131</v>
      </c>
      <c r="AC5" s="32"/>
      <c r="AD5" s="5">
        <f t="shared" ref="AD5:AD24" si="6">$W5*J5</f>
        <v>24239.368357352996</v>
      </c>
      <c r="AE5" s="5">
        <f t="shared" ref="AE5:AF20" si="7">-$W5*K5</f>
        <v>0</v>
      </c>
      <c r="AF5" s="5">
        <f t="shared" si="7"/>
        <v>0</v>
      </c>
      <c r="AG5" s="5">
        <f>-U5*M5</f>
        <v>-10060.241114531076</v>
      </c>
      <c r="AH5" s="5">
        <f t="shared" ref="AH5:AH13" si="8">SUM(AD5:AG5)</f>
        <v>14179.12724282192</v>
      </c>
      <c r="AI5" s="42">
        <f>-M5*$W4*(N5-N4)/1000</f>
        <v>0</v>
      </c>
      <c r="AJ5" s="42">
        <f>$D$6*SUM(Y5:Z5,AD5:AE5)</f>
        <v>2378.4728225053291</v>
      </c>
      <c r="AK5" s="42">
        <f t="shared" ref="AK5:AK14" si="9">SUM(AH5:AJ5)</f>
        <v>16557.600065327249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24679.785643031904</v>
      </c>
      <c r="K6" s="11">
        <f t="shared" ref="K6:K24" si="11">J6*$C$11</f>
        <v>246.79785643031906</v>
      </c>
      <c r="L6" s="24">
        <f>$C$15</f>
        <v>2898.9300457335094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(Interventions)'!$B$392:$AV$512, 4)</f>
        <v>18.279099839425321</v>
      </c>
      <c r="S6" s="46">
        <f>VLOOKUP(I6, '[1]Lapse Rates'!$A$4:$F$24, 6)</f>
        <v>1.1150343000000001E-3</v>
      </c>
      <c r="T6" s="56">
        <f t="shared" ref="T6:T24" si="13">W5</f>
        <v>0.98215473618575544</v>
      </c>
      <c r="U6" s="33">
        <f>T6*R6/1000</f>
        <v>1.7952904480503861E-2</v>
      </c>
      <c r="V6" s="39">
        <f t="shared" ref="V6:V24" si="14">MIN(S6*T6,T6-U6)</f>
        <v>1.0951362187545685E-3</v>
      </c>
      <c r="W6" s="32">
        <f>T6-SUM(U6:V6)</f>
        <v>0.96310669548649697</v>
      </c>
      <c r="X6" s="32"/>
      <c r="Y6" s="5">
        <f t="shared" ref="Y6:Z21" si="15">AA5</f>
        <v>0</v>
      </c>
      <c r="Z6" s="5">
        <f t="shared" si="15"/>
        <v>5.9148206461841131</v>
      </c>
      <c r="AA6" s="5">
        <f>O6*W6</f>
        <v>0</v>
      </c>
      <c r="AB6" s="5">
        <f t="shared" si="5"/>
        <v>5.8001078211613759</v>
      </c>
      <c r="AC6" s="32"/>
      <c r="AD6" s="5">
        <f t="shared" si="6"/>
        <v>23769.266795975549</v>
      </c>
      <c r="AE6" s="5">
        <f t="shared" si="7"/>
        <v>-237.69266795975548</v>
      </c>
      <c r="AF6" s="5">
        <f t="shared" si="7"/>
        <v>-2791.9789367929197</v>
      </c>
      <c r="AG6" s="5">
        <f t="shared" ref="AG6:AG24" si="16">-U6*M6</f>
        <v>-10811.759712389359</v>
      </c>
      <c r="AH6" s="5">
        <f t="shared" si="8"/>
        <v>9927.8354788335146</v>
      </c>
      <c r="AI6" s="42">
        <f>-M6*($W5*N6-$W4*N5)/1000</f>
        <v>0</v>
      </c>
      <c r="AJ6" s="42">
        <f t="shared" ref="AJ6:AJ24" si="17">$D$6*SUM(Y6:Z6,AD6:AE6)</f>
        <v>2309.0276658637399</v>
      </c>
      <c r="AK6" s="42">
        <f>SUM(AH6:AJ6)</f>
        <v>12236.863144697254</v>
      </c>
      <c r="AL6" s="48" t="s">
        <v>43</v>
      </c>
      <c r="AM6" s="54">
        <f>AK31/AD31</f>
        <v>0.10000002049445954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(1+6.7%)/(1+2.95%)-1+2%</f>
        <v>5.6425449247207146E-2</v>
      </c>
      <c r="E7" s="7"/>
      <c r="F7" s="7"/>
      <c r="G7" s="7"/>
      <c r="H7" s="1"/>
      <c r="I7" s="2">
        <f t="shared" si="10"/>
        <v>3</v>
      </c>
      <c r="J7" s="11">
        <f t="shared" si="2"/>
        <v>24679.785643031904</v>
      </c>
      <c r="K7" s="11">
        <f t="shared" si="11"/>
        <v>246.79785643031906</v>
      </c>
      <c r="L7" s="24">
        <f t="shared" ref="L7:L24" si="18">$C$15</f>
        <v>2898.9300457335094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(Interventions)'!$B$392:$AV$512, 4)</f>
        <v>19.950559880973323</v>
      </c>
      <c r="S7" s="46">
        <f>VLOOKUP(I7, '[1]Lapse Rates'!$A$4:$F$24, 6)</f>
        <v>9.1335750000000001E-4</v>
      </c>
      <c r="T7" s="56">
        <f t="shared" si="13"/>
        <v>0.96310669548649697</v>
      </c>
      <c r="U7" s="33">
        <f t="shared" ref="U7:U24" si="20">T7*R7/1000</f>
        <v>1.9214517800069695E-2</v>
      </c>
      <c r="V7" s="39">
        <f t="shared" si="14"/>
        <v>8.7966072362280815E-4</v>
      </c>
      <c r="W7" s="32">
        <f t="shared" ref="W7:W24" si="21">T7-SUM(U7:V7)</f>
        <v>0.94301251696280441</v>
      </c>
      <c r="X7" s="32"/>
      <c r="Y7" s="5">
        <f t="shared" si="15"/>
        <v>0</v>
      </c>
      <c r="Z7" s="5">
        <f t="shared" si="15"/>
        <v>5.8001078211613759</v>
      </c>
      <c r="AA7" s="5">
        <f t="shared" si="1"/>
        <v>0</v>
      </c>
      <c r="AB7" s="5">
        <f t="shared" si="5"/>
        <v>5.6790948507799275</v>
      </c>
      <c r="AC7" s="32"/>
      <c r="AD7" s="5">
        <f t="shared" si="6"/>
        <v>23273.346777338</v>
      </c>
      <c r="AE7" s="5">
        <f t="shared" si="7"/>
        <v>-232.73346777338003</v>
      </c>
      <c r="AF7" s="5">
        <f>-$W7*L7</f>
        <v>-2733.7273189262542</v>
      </c>
      <c r="AG7" s="5">
        <f t="shared" si="16"/>
        <v>-11571.539840218173</v>
      </c>
      <c r="AH7" s="5">
        <f t="shared" si="8"/>
        <v>8735.3461504201932</v>
      </c>
      <c r="AI7" s="42">
        <f>-M7*($W6*N7-$W5*N6)/1000</f>
        <v>0</v>
      </c>
      <c r="AJ7" s="42">
        <f t="shared" si="17"/>
        <v>2260.8531562455451</v>
      </c>
      <c r="AK7" s="42">
        <f t="shared" si="9"/>
        <v>10996.199306665738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24679.785643031904</v>
      </c>
      <c r="K8" s="11">
        <f t="shared" si="11"/>
        <v>246.79785643031906</v>
      </c>
      <c r="L8" s="24">
        <f t="shared" si="18"/>
        <v>2898.9300457335094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(Interventions)'!$B$392:$AV$512, 4)</f>
        <v>21.718117521493131</v>
      </c>
      <c r="S8" s="46">
        <f>VLOOKUP(I8, '[1]Lapse Rates'!$A$4:$F$24, 6)</f>
        <v>8.7679360000000005E-4</v>
      </c>
      <c r="T8" s="56">
        <f t="shared" si="13"/>
        <v>0.94301251696280441</v>
      </c>
      <c r="U8" s="33">
        <f t="shared" si="20"/>
        <v>2.0480456667637221E-2</v>
      </c>
      <c r="V8" s="39">
        <f t="shared" si="14"/>
        <v>8.2682733959287837E-4</v>
      </c>
      <c r="W8" s="32">
        <f t="shared" si="21"/>
        <v>0.92170523295557427</v>
      </c>
      <c r="X8" s="32"/>
      <c r="Y8" s="5">
        <f>AA7</f>
        <v>0</v>
      </c>
      <c r="Z8" s="5">
        <f t="shared" si="15"/>
        <v>5.6790948507799275</v>
      </c>
      <c r="AA8" s="5">
        <f t="shared" si="1"/>
        <v>0</v>
      </c>
      <c r="AB8" s="5">
        <f t="shared" si="5"/>
        <v>5.5507762073760256</v>
      </c>
      <c r="AC8" s="32"/>
      <c r="AD8" s="5">
        <f>$W8*J8</f>
        <v>22747.487575404361</v>
      </c>
      <c r="AE8" s="5">
        <f t="shared" si="7"/>
        <v>-227.47487575404361</v>
      </c>
      <c r="AF8" s="5">
        <f t="shared" si="7"/>
        <v>-2671.9589931247178</v>
      </c>
      <c r="AG8" s="5">
        <f t="shared" si="16"/>
        <v>-12333.924938494496</v>
      </c>
      <c r="AH8" s="5">
        <f t="shared" si="8"/>
        <v>7514.1287680311034</v>
      </c>
      <c r="AI8" s="42">
        <f t="shared" ref="AI8:AI24" si="22">-M8*($W7*N8-$W6*N7)/1000</f>
        <v>0</v>
      </c>
      <c r="AJ8" s="42">
        <f>$D$6*SUM(Y8:Z8,AD8:AE8)</f>
        <v>2209.7703650405579</v>
      </c>
      <c r="AK8" s="42">
        <f t="shared" si="9"/>
        <v>9723.8991330716617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24679.785643031904</v>
      </c>
      <c r="K9" s="11">
        <f t="shared" si="11"/>
        <v>246.79785643031906</v>
      </c>
      <c r="L9" s="24">
        <f t="shared" si="18"/>
        <v>2898.9300457335094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(Interventions)'!$B$392:$AV$512, 4)</f>
        <v>23.700655414248583</v>
      </c>
      <c r="S9" s="46">
        <f>VLOOKUP(I9, '[1]Lapse Rates'!$A$4:$F$24, 6)</f>
        <v>8.7786349999999995E-4</v>
      </c>
      <c r="T9" s="56">
        <f>W8</f>
        <v>0.92170523295557427</v>
      </c>
      <c r="U9" s="33">
        <f t="shared" si="20"/>
        <v>2.1845018119789786E-2</v>
      </c>
      <c r="V9" s="39">
        <f t="shared" si="14"/>
        <v>8.0913138177069572E-4</v>
      </c>
      <c r="W9" s="32">
        <f t="shared" si="21"/>
        <v>0.89905108345401374</v>
      </c>
      <c r="X9" s="32"/>
      <c r="Y9" s="5">
        <f t="shared" si="15"/>
        <v>0</v>
      </c>
      <c r="Z9" s="5">
        <f t="shared" si="15"/>
        <v>5.5507762073760256</v>
      </c>
      <c r="AA9" s="5">
        <f t="shared" si="1"/>
        <v>0</v>
      </c>
      <c r="AB9" s="5">
        <f t="shared" si="5"/>
        <v>5.4143463493742727</v>
      </c>
      <c r="AC9" s="32"/>
      <c r="AD9" s="5">
        <f t="shared" si="6"/>
        <v>22188.388021780647</v>
      </c>
      <c r="AE9" s="5">
        <f t="shared" si="7"/>
        <v>-221.88388021780648</v>
      </c>
      <c r="AF9" s="5">
        <f t="shared" si="7"/>
        <v>-2606.2861984741053</v>
      </c>
      <c r="AG9" s="5">
        <f t="shared" si="16"/>
        <v>-13155.703417262883</v>
      </c>
      <c r="AH9" s="5">
        <f t="shared" si="8"/>
        <v>6204.5145258258508</v>
      </c>
      <c r="AI9" s="42">
        <f t="shared" si="22"/>
        <v>0</v>
      </c>
      <c r="AJ9" s="42">
        <f t="shared" si="17"/>
        <v>2155.4585874332583</v>
      </c>
      <c r="AK9" s="42">
        <f t="shared" si="9"/>
        <v>8359.9731132591096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24679.785643031904</v>
      </c>
      <c r="K10" s="11">
        <f t="shared" si="11"/>
        <v>246.79785643031906</v>
      </c>
      <c r="L10" s="24">
        <f t="shared" si="18"/>
        <v>2898.9300457335094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(Interventions)'!$B$392:$AV$512, 4)</f>
        <v>25.927599765426258</v>
      </c>
      <c r="S10" s="46">
        <f>VLOOKUP(I10, '[1]Lapse Rates'!$A$4:$F$24, 6)</f>
        <v>8.7081910000000003E-4</v>
      </c>
      <c r="T10" s="56">
        <f t="shared" si="13"/>
        <v>0.89905108345401374</v>
      </c>
      <c r="U10" s="33">
        <f t="shared" si="20"/>
        <v>2.3310236660468511E-2</v>
      </c>
      <c r="V10" s="39">
        <f t="shared" si="14"/>
        <v>7.8291085534744917E-4</v>
      </c>
      <c r="W10" s="32">
        <f t="shared" si="21"/>
        <v>0.87495793593819782</v>
      </c>
      <c r="X10" s="32"/>
      <c r="Y10" s="5">
        <f t="shared" si="15"/>
        <v>0</v>
      </c>
      <c r="Z10" s="5">
        <f t="shared" si="15"/>
        <v>5.4143463493742727</v>
      </c>
      <c r="AA10" s="5">
        <f t="shared" si="1"/>
        <v>0</v>
      </c>
      <c r="AB10" s="5">
        <f t="shared" si="5"/>
        <v>5.2692504280212491</v>
      </c>
      <c r="AC10" s="32"/>
      <c r="AD10" s="5">
        <f t="shared" si="6"/>
        <v>21593.774305624363</v>
      </c>
      <c r="AE10" s="5">
        <f t="shared" si="7"/>
        <v>-215.93774305624365</v>
      </c>
      <c r="AF10" s="5">
        <f t="shared" si="7"/>
        <v>-2536.4418492442169</v>
      </c>
      <c r="AG10" s="5">
        <f>-U10*M10</f>
        <v>-14038.100513797292</v>
      </c>
      <c r="AH10" s="5">
        <f t="shared" si="8"/>
        <v>4803.2941995266101</v>
      </c>
      <c r="AI10" s="42">
        <f t="shared" si="22"/>
        <v>0</v>
      </c>
      <c r="AJ10" s="42">
        <f t="shared" si="17"/>
        <v>2097.696914164806</v>
      </c>
      <c r="AK10" s="42">
        <f t="shared" si="9"/>
        <v>6900.9911136914161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24679.785643031904</v>
      </c>
      <c r="K11" s="11">
        <f t="shared" si="11"/>
        <v>246.79785643031906</v>
      </c>
      <c r="L11" s="24">
        <f t="shared" si="18"/>
        <v>2898.9300457335094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(Interventions)'!$B$392:$AV$512, 4)</f>
        <v>28.470127831076379</v>
      </c>
      <c r="S11" s="46">
        <f>VLOOKUP(I11, '[1]Lapse Rates'!$A$4:$F$24, 6)</f>
        <v>7.8743759999999998E-4</v>
      </c>
      <c r="T11" s="56">
        <f t="shared" si="13"/>
        <v>0.87495793593819782</v>
      </c>
      <c r="U11" s="33">
        <f t="shared" si="20"/>
        <v>2.4910164282975232E-2</v>
      </c>
      <c r="V11" s="39">
        <f t="shared" si="14"/>
        <v>6.8897477717612822E-4</v>
      </c>
      <c r="W11" s="32">
        <f t="shared" si="21"/>
        <v>0.8493587968780465</v>
      </c>
      <c r="X11" s="32"/>
      <c r="Y11" s="5">
        <f t="shared" si="15"/>
        <v>0</v>
      </c>
      <c r="Z11" s="5">
        <f t="shared" si="15"/>
        <v>5.2692504280212491</v>
      </c>
      <c r="AA11" s="5">
        <f t="shared" si="1"/>
        <v>0</v>
      </c>
      <c r="AB11" s="5">
        <f t="shared" si="5"/>
        <v>5.1150849888506906</v>
      </c>
      <c r="AC11" s="32"/>
      <c r="AD11" s="5">
        <f t="shared" si="6"/>
        <v>20961.993040973663</v>
      </c>
      <c r="AE11" s="5">
        <f t="shared" si="7"/>
        <v>-209.61993040973664</v>
      </c>
      <c r="AF11" s="5">
        <f t="shared" si="7"/>
        <v>-2462.2317358778337</v>
      </c>
      <c r="AG11" s="5">
        <f t="shared" si="16"/>
        <v>-15001.62332597189</v>
      </c>
      <c r="AH11" s="5">
        <f t="shared" si="8"/>
        <v>3288.5180487142025</v>
      </c>
      <c r="AI11" s="42">
        <f t="shared" si="22"/>
        <v>0</v>
      </c>
      <c r="AJ11" s="42">
        <f t="shared" si="17"/>
        <v>2036.3247156133102</v>
      </c>
      <c r="AK11" s="42">
        <f t="shared" si="9"/>
        <v>5324.8427643275127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24679.785643031904</v>
      </c>
      <c r="K12" s="11">
        <f t="shared" si="11"/>
        <v>246.79785643031906</v>
      </c>
      <c r="L12" s="24">
        <f t="shared" si="18"/>
        <v>2898.9300457335094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(Interventions)'!$B$392:$AV$512, 4)</f>
        <v>31.392875071407222</v>
      </c>
      <c r="S12" s="46">
        <f>VLOOKUP(I12, '[1]Lapse Rates'!$A$4:$F$24, 6)</f>
        <v>7.0183349999999997E-4</v>
      </c>
      <c r="T12" s="56">
        <f t="shared" si="13"/>
        <v>0.8493587968780465</v>
      </c>
      <c r="U12" s="33">
        <f t="shared" si="20"/>
        <v>2.6663814601193256E-2</v>
      </c>
      <c r="V12" s="39">
        <f t="shared" si="14"/>
        <v>5.9610845716870841E-4</v>
      </c>
      <c r="W12" s="32">
        <f t="shared" si="21"/>
        <v>0.82209887381968449</v>
      </c>
      <c r="X12" s="32"/>
      <c r="Y12" s="5">
        <f t="shared" si="15"/>
        <v>0</v>
      </c>
      <c r="Z12" s="5">
        <f t="shared" si="15"/>
        <v>5.1150849888506906</v>
      </c>
      <c r="AA12" s="5">
        <f t="shared" si="1"/>
        <v>0</v>
      </c>
      <c r="AB12" s="5">
        <f t="shared" si="5"/>
        <v>4.950917826815548</v>
      </c>
      <c r="AC12" s="32"/>
      <c r="AD12" s="5">
        <f t="shared" si="6"/>
        <v>20289.223983247746</v>
      </c>
      <c r="AE12" s="5">
        <f t="shared" si="7"/>
        <v>-202.89223983247749</v>
      </c>
      <c r="AF12" s="5">
        <f t="shared" si="7"/>
        <v>-2383.2071258795645</v>
      </c>
      <c r="AG12" s="5">
        <f t="shared" si="16"/>
        <v>-16057.722403462014</v>
      </c>
      <c r="AH12" s="5">
        <f t="shared" si="8"/>
        <v>1645.4022140736906</v>
      </c>
      <c r="AI12" s="42">
        <f t="shared" si="22"/>
        <v>0</v>
      </c>
      <c r="AJ12" s="42">
        <f t="shared" si="17"/>
        <v>1970.9709338664445</v>
      </c>
      <c r="AK12" s="42">
        <f t="shared" si="9"/>
        <v>3616.3731479401349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24679.785643031904</v>
      </c>
      <c r="K13" s="11">
        <f t="shared" si="11"/>
        <v>246.79785643031906</v>
      </c>
      <c r="L13" s="24">
        <f t="shared" si="18"/>
        <v>2898.9300457335094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(Interventions)'!$B$392:$AV$512, 4)</f>
        <v>34.753137607720916</v>
      </c>
      <c r="S13" s="46">
        <f>VLOOKUP(I13, '[1]Lapse Rates'!$A$4:$F$24, 6)</f>
        <v>6.5742610000000005E-4</v>
      </c>
      <c r="T13" s="56">
        <f t="shared" si="13"/>
        <v>0.82209887381968449</v>
      </c>
      <c r="U13" s="33">
        <f t="shared" si="20"/>
        <v>2.8570515289007888E-2</v>
      </c>
      <c r="V13" s="39">
        <f t="shared" si="14"/>
        <v>5.4046925642966734E-4</v>
      </c>
      <c r="W13" s="32">
        <f t="shared" si="21"/>
        <v>0.7929878892742469</v>
      </c>
      <c r="X13" s="32"/>
      <c r="Y13" s="5">
        <f t="shared" si="15"/>
        <v>0</v>
      </c>
      <c r="Z13" s="5">
        <f t="shared" si="15"/>
        <v>4.950917826815548</v>
      </c>
      <c r="AA13" s="5">
        <f t="shared" si="1"/>
        <v>0</v>
      </c>
      <c r="AB13" s="5">
        <f t="shared" si="5"/>
        <v>4.7756030356974044</v>
      </c>
      <c r="AC13" s="32"/>
      <c r="AD13" s="5">
        <f t="shared" si="6"/>
        <v>19570.771124808733</v>
      </c>
      <c r="AE13" s="5">
        <f t="shared" si="7"/>
        <v>-195.70771124808732</v>
      </c>
      <c r="AF13" s="5">
        <f t="shared" si="7"/>
        <v>-2298.8164181199118</v>
      </c>
      <c r="AG13" s="5">
        <f t="shared" si="16"/>
        <v>-17205.99285198393</v>
      </c>
      <c r="AH13" s="5">
        <f t="shared" si="8"/>
        <v>-129.74585654319526</v>
      </c>
      <c r="AI13" s="42">
        <f t="shared" si="22"/>
        <v>0</v>
      </c>
      <c r="AJ13" s="42">
        <f t="shared" si="17"/>
        <v>1901.1794059091101</v>
      </c>
      <c r="AK13" s="42">
        <f t="shared" si="9"/>
        <v>1771.4335493659148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3639.323615024467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24679.785643031904</v>
      </c>
      <c r="K14" s="11">
        <f t="shared" si="11"/>
        <v>246.79785643031906</v>
      </c>
      <c r="L14" s="24">
        <f t="shared" si="18"/>
        <v>2898.9300457335094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(Interventions)'!$B$392:$AV$512, 4)</f>
        <v>38.74543397100711</v>
      </c>
      <c r="S14" s="46">
        <f>VLOOKUP(I14, '[1]Lapse Rates'!$A$4:$F$24, 6)</f>
        <v>5.9033320000000003E-4</v>
      </c>
      <c r="T14" s="56">
        <f t="shared" si="13"/>
        <v>0.7929878892742469</v>
      </c>
      <c r="U14" s="33">
        <f t="shared" si="20"/>
        <v>3.0724659903683629E-2</v>
      </c>
      <c r="V14" s="39">
        <f t="shared" si="14"/>
        <v>4.6812707823651187E-4</v>
      </c>
      <c r="W14" s="32">
        <f t="shared" si="21"/>
        <v>0.76179510229232672</v>
      </c>
      <c r="X14" s="32"/>
      <c r="Y14" s="5">
        <f t="shared" si="15"/>
        <v>0</v>
      </c>
      <c r="Z14" s="5">
        <f t="shared" si="15"/>
        <v>4.7756030356974044</v>
      </c>
      <c r="AA14" s="5">
        <f t="shared" si="1"/>
        <v>0</v>
      </c>
      <c r="AB14" s="5">
        <f t="shared" si="5"/>
        <v>4.5877510265840566</v>
      </c>
      <c r="AC14" s="32"/>
      <c r="AD14" s="5">
        <f t="shared" si="6"/>
        <v>18800.939828486185</v>
      </c>
      <c r="AE14" s="5">
        <f t="shared" si="7"/>
        <v>-188.00939828486187</v>
      </c>
      <c r="AF14" s="5">
        <f t="shared" si="7"/>
        <v>-2208.3907107278583</v>
      </c>
      <c r="AG14" s="5">
        <f t="shared" si="16"/>
        <v>-18503.28120913549</v>
      </c>
      <c r="AH14" s="5">
        <f>SUM(AD14:AG14)</f>
        <v>-2098.7414896620248</v>
      </c>
      <c r="AI14" s="42">
        <f t="shared" si="22"/>
        <v>0</v>
      </c>
      <c r="AJ14" s="42">
        <f t="shared" si="17"/>
        <v>1826.3969618605518</v>
      </c>
      <c r="AK14" s="42">
        <f t="shared" si="9"/>
        <v>-272.34452780147308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2898.9300457335094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24679.785643031904</v>
      </c>
      <c r="K15" s="11">
        <f t="shared" si="11"/>
        <v>246.79785643031906</v>
      </c>
      <c r="L15" s="24">
        <f t="shared" si="18"/>
        <v>2898.9300457335094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(Interventions)'!$B$392:$AV$512, 4)</f>
        <v>43.331048480605567</v>
      </c>
      <c r="S15" s="46">
        <f>VLOOKUP(I15, '[1]Lapse Rates'!$A$4:$F$24, 6)</f>
        <v>5.0522920000000001E-4</v>
      </c>
      <c r="T15" s="56">
        <f t="shared" si="13"/>
        <v>0.76179510229232672</v>
      </c>
      <c r="U15" s="33">
        <f t="shared" si="20"/>
        <v>3.3009380509716683E-2</v>
      </c>
      <c r="V15" s="39">
        <f t="shared" si="14"/>
        <v>3.8488113009507041E-4</v>
      </c>
      <c r="W15" s="32">
        <f t="shared" si="21"/>
        <v>0.72840084065251498</v>
      </c>
      <c r="X15" s="31"/>
      <c r="Y15" s="5">
        <f t="shared" si="15"/>
        <v>0</v>
      </c>
      <c r="Z15" s="5">
        <f t="shared" si="15"/>
        <v>4.5877510265840566</v>
      </c>
      <c r="AA15" s="5">
        <f t="shared" si="1"/>
        <v>0</v>
      </c>
      <c r="AB15" s="5">
        <f t="shared" si="5"/>
        <v>4.386641098653234</v>
      </c>
      <c r="AC15" s="32"/>
      <c r="AD15" s="5">
        <f t="shared" si="6"/>
        <v>17976.77660950831</v>
      </c>
      <c r="AE15" s="5">
        <f t="shared" si="7"/>
        <v>-179.76776609508309</v>
      </c>
      <c r="AF15" s="5">
        <f t="shared" si="7"/>
        <v>-2111.5830823051219</v>
      </c>
      <c r="AG15" s="5">
        <f t="shared" si="16"/>
        <v>-19879.206214986167</v>
      </c>
      <c r="AH15" s="5">
        <f t="shared" ref="AH15:AH24" si="23">SUM(AD15:AG15)</f>
        <v>-4193.780453878062</v>
      </c>
      <c r="AI15" s="42">
        <f t="shared" si="22"/>
        <v>0</v>
      </c>
      <c r="AJ15" s="42">
        <f t="shared" si="17"/>
        <v>1746.3366259145457</v>
      </c>
      <c r="AK15" s="42">
        <f t="shared" ref="AK15:AK24" si="24">SUM(AH15:AJ15)</f>
        <v>-2447.443827963516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24679.785643031904</v>
      </c>
      <c r="K16" s="11">
        <f t="shared" si="11"/>
        <v>246.79785643031906</v>
      </c>
      <c r="L16" s="24">
        <f t="shared" si="18"/>
        <v>2898.9300457335094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(Interventions)'!$B$392:$AV$512, 4)</f>
        <v>48.575046389742639</v>
      </c>
      <c r="S16" s="46">
        <f>VLOOKUP(I16, '[1]Lapse Rates'!$A$4:$F$24, 6)</f>
        <v>4.8306569999999999E-4</v>
      </c>
      <c r="T16" s="56">
        <f t="shared" si="13"/>
        <v>0.72840084065251498</v>
      </c>
      <c r="U16" s="33">
        <f t="shared" si="20"/>
        <v>3.5382104625023454E-2</v>
      </c>
      <c r="V16" s="39">
        <f t="shared" si="14"/>
        <v>3.5186546197039562E-4</v>
      </c>
      <c r="W16" s="32">
        <f t="shared" si="21"/>
        <v>0.69266687056552112</v>
      </c>
      <c r="X16" s="31"/>
      <c r="Y16" s="5">
        <f t="shared" si="15"/>
        <v>0</v>
      </c>
      <c r="Z16" s="5">
        <f t="shared" si="15"/>
        <v>4.386641098653234</v>
      </c>
      <c r="AA16" s="5">
        <f t="shared" si="1"/>
        <v>0</v>
      </c>
      <c r="AB16" s="5">
        <f t="shared" si="5"/>
        <v>4.1714407679380319</v>
      </c>
      <c r="AC16" s="32"/>
      <c r="AD16" s="5">
        <f t="shared" si="6"/>
        <v>17094.869887586785</v>
      </c>
      <c r="AE16" s="5">
        <f t="shared" si="7"/>
        <v>-170.94869887586788</v>
      </c>
      <c r="AF16" s="5">
        <f t="shared" si="7"/>
        <v>-2007.9928027665931</v>
      </c>
      <c r="AG16" s="5">
        <f t="shared" si="16"/>
        <v>-21308.12948622325</v>
      </c>
      <c r="AH16" s="5">
        <f t="shared" si="23"/>
        <v>-6392.2011002789277</v>
      </c>
      <c r="AI16" s="42">
        <f t="shared" si="22"/>
        <v>0</v>
      </c>
      <c r="AJ16" s="42">
        <f t="shared" si="17"/>
        <v>1660.6669981043187</v>
      </c>
      <c r="AK16" s="42">
        <f t="shared" si="24"/>
        <v>-4731.534102174609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24679.785643031904</v>
      </c>
      <c r="K17" s="11">
        <f t="shared" si="11"/>
        <v>246.79785643031906</v>
      </c>
      <c r="L17" s="24">
        <f t="shared" si="18"/>
        <v>2898.9300457335094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(Interventions)'!$B$392:$AV$512, 4)</f>
        <v>54.606723159550306</v>
      </c>
      <c r="S17" s="46">
        <f>VLOOKUP(I17, '[1]Lapse Rates'!$A$4:$F$24, 6)</f>
        <v>4.5965829999999999E-4</v>
      </c>
      <c r="T17" s="56">
        <f t="shared" si="13"/>
        <v>0.69266687056552112</v>
      </c>
      <c r="U17" s="33">
        <f t="shared" si="20"/>
        <v>3.7824268042763481E-2</v>
      </c>
      <c r="V17" s="39">
        <f t="shared" si="14"/>
        <v>3.1839007619046745E-4</v>
      </c>
      <c r="W17" s="32">
        <f t="shared" si="21"/>
        <v>0.65452421244656722</v>
      </c>
      <c r="X17" s="31"/>
      <c r="Y17" s="5">
        <f t="shared" si="15"/>
        <v>0</v>
      </c>
      <c r="Z17" s="5">
        <f t="shared" si="15"/>
        <v>4.1714407679380319</v>
      </c>
      <c r="AA17" s="5">
        <f t="shared" si="1"/>
        <v>0</v>
      </c>
      <c r="AB17" s="5">
        <f t="shared" si="5"/>
        <v>3.941734619374837</v>
      </c>
      <c r="AC17" s="32"/>
      <c r="AD17" s="5">
        <f t="shared" si="6"/>
        <v>16153.517261355553</v>
      </c>
      <c r="AE17" s="5">
        <f t="shared" si="7"/>
        <v>-161.53517261355555</v>
      </c>
      <c r="AF17" s="5">
        <f t="shared" si="7"/>
        <v>-1897.4199051214164</v>
      </c>
      <c r="AG17" s="5">
        <f t="shared" si="16"/>
        <v>-22778.871119125408</v>
      </c>
      <c r="AH17" s="5">
        <f t="shared" si="23"/>
        <v>-8684.3089355048269</v>
      </c>
      <c r="AI17" s="42">
        <f t="shared" si="22"/>
        <v>0</v>
      </c>
      <c r="AJ17" s="42">
        <f t="shared" si="17"/>
        <v>1569.2226612449247</v>
      </c>
      <c r="AK17" s="42">
        <f t="shared" si="24"/>
        <v>-7115.086274259902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24679.785643031904</v>
      </c>
      <c r="K18" s="11">
        <f t="shared" si="11"/>
        <v>246.79785643031906</v>
      </c>
      <c r="L18" s="24">
        <f t="shared" si="18"/>
        <v>2898.9300457335094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(Interventions)'!$B$392:$AV$512, 4)</f>
        <v>61.313034991676766</v>
      </c>
      <c r="S18" s="46">
        <f>VLOOKUP(I18, '[1]Lapse Rates'!$A$4:$F$24, 6)</f>
        <v>3.6747819999999998E-4</v>
      </c>
      <c r="T18" s="56">
        <f t="shared" si="13"/>
        <v>0.65452421244656722</v>
      </c>
      <c r="U18" s="33">
        <f t="shared" si="20"/>
        <v>4.0130865940636057E-2</v>
      </c>
      <c r="V18" s="39">
        <f t="shared" si="14"/>
        <v>2.4052337944628209E-4</v>
      </c>
      <c r="W18" s="32">
        <f t="shared" si="21"/>
        <v>0.61415282312648489</v>
      </c>
      <c r="X18" s="31"/>
      <c r="Y18" s="5">
        <f t="shared" si="15"/>
        <v>0</v>
      </c>
      <c r="Z18" s="5">
        <f t="shared" si="15"/>
        <v>3.941734619374837</v>
      </c>
      <c r="AA18" s="5">
        <f t="shared" si="1"/>
        <v>0</v>
      </c>
      <c r="AB18" s="5">
        <f t="shared" si="5"/>
        <v>3.6986064051863985</v>
      </c>
      <c r="AC18" s="32"/>
      <c r="AD18" s="5">
        <f t="shared" si="6"/>
        <v>15157.160026824535</v>
      </c>
      <c r="AE18" s="5">
        <f t="shared" si="7"/>
        <v>-151.57160026824536</v>
      </c>
      <c r="AF18" s="5">
        <f t="shared" si="7"/>
        <v>-1780.3860716334248</v>
      </c>
      <c r="AG18" s="5">
        <f t="shared" si="16"/>
        <v>-24167.971264563312</v>
      </c>
      <c r="AH18" s="5">
        <f t="shared" si="23"/>
        <v>-10942.768909640447</v>
      </c>
      <c r="AI18" s="42">
        <f t="shared" si="22"/>
        <v>0</v>
      </c>
      <c r="AJ18" s="42">
        <f t="shared" si="17"/>
        <v>1472.4349088113327</v>
      </c>
      <c r="AK18" s="42">
        <f t="shared" si="24"/>
        <v>-9470.3340008291143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24679.785643031904</v>
      </c>
      <c r="K19" s="11">
        <f t="shared" si="11"/>
        <v>246.79785643031906</v>
      </c>
      <c r="L19" s="24">
        <f t="shared" si="18"/>
        <v>2898.9300457335094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(Interventions)'!$B$392:$AV$512, 4)</f>
        <v>68.731801612706519</v>
      </c>
      <c r="S19" s="46">
        <f>VLOOKUP(I19, '[1]Lapse Rates'!$A$4:$F$24, 6)</f>
        <v>3.9775519999999998E-4</v>
      </c>
      <c r="T19" s="56">
        <f t="shared" si="13"/>
        <v>0.61415282312648489</v>
      </c>
      <c r="U19" s="33">
        <f t="shared" si="20"/>
        <v>4.2211829999013198E-2</v>
      </c>
      <c r="V19" s="39">
        <f t="shared" si="14"/>
        <v>2.4428247899323962E-4</v>
      </c>
      <c r="W19" s="32">
        <f t="shared" si="21"/>
        <v>0.57169671064847849</v>
      </c>
      <c r="X19" s="31"/>
      <c r="Y19" s="5">
        <f t="shared" si="15"/>
        <v>0</v>
      </c>
      <c r="Z19" s="5">
        <f t="shared" si="15"/>
        <v>3.6986064051863985</v>
      </c>
      <c r="AA19" s="5">
        <f t="shared" si="1"/>
        <v>0</v>
      </c>
      <c r="AB19" s="5">
        <f t="shared" si="5"/>
        <v>3.4429233835712254</v>
      </c>
      <c r="AC19" s="32"/>
      <c r="AD19" s="5">
        <f t="shared" si="6"/>
        <v>14109.352271630883</v>
      </c>
      <c r="AE19" s="5">
        <f t="shared" si="7"/>
        <v>-141.09352271630885</v>
      </c>
      <c r="AF19" s="5">
        <f t="shared" si="7"/>
        <v>-1657.3087715458905</v>
      </c>
      <c r="AG19" s="5">
        <f t="shared" si="16"/>
        <v>-25421.188168475721</v>
      </c>
      <c r="AH19" s="5">
        <f t="shared" si="23"/>
        <v>-13110.238191107037</v>
      </c>
      <c r="AI19" s="42">
        <f t="shared" si="22"/>
        <v>0</v>
      </c>
      <c r="AJ19" s="42">
        <f t="shared" si="17"/>
        <v>1370.6490165568687</v>
      </c>
      <c r="AK19" s="42">
        <f t="shared" si="24"/>
        <v>-11739.589174550169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24679.785643031904</v>
      </c>
      <c r="K20" s="11">
        <f t="shared" si="11"/>
        <v>246.79785643031906</v>
      </c>
      <c r="L20" s="24">
        <f t="shared" si="18"/>
        <v>2898.9300457335094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(Interventions)'!$B$392:$AV$512, 4)</f>
        <v>76.77458598973557</v>
      </c>
      <c r="S20" s="46">
        <f>VLOOKUP(I20, '[1]Lapse Rates'!$A$4:$F$24, 6)</f>
        <v>2.516404E-4</v>
      </c>
      <c r="T20" s="56">
        <f t="shared" si="13"/>
        <v>0.57169671064847849</v>
      </c>
      <c r="U20" s="33">
        <f t="shared" si="20"/>
        <v>4.3891778271730589E-2</v>
      </c>
      <c r="V20" s="39">
        <f t="shared" si="14"/>
        <v>1.4386198894626739E-4</v>
      </c>
      <c r="W20" s="32">
        <f t="shared" si="21"/>
        <v>0.52766107038780163</v>
      </c>
      <c r="X20" s="31"/>
      <c r="Y20" s="5">
        <f t="shared" si="15"/>
        <v>0</v>
      </c>
      <c r="Z20" s="5">
        <f t="shared" si="15"/>
        <v>3.4429233835712254</v>
      </c>
      <c r="AA20" s="5">
        <f t="shared" si="1"/>
        <v>0</v>
      </c>
      <c r="AB20" s="5">
        <f t="shared" si="5"/>
        <v>3.177727987585754</v>
      </c>
      <c r="AC20" s="32"/>
      <c r="AD20" s="5">
        <f t="shared" si="6"/>
        <v>13022.562109343713</v>
      </c>
      <c r="AE20" s="5">
        <f t="shared" si="7"/>
        <v>-130.22562109343716</v>
      </c>
      <c r="AF20" s="5">
        <f t="shared" si="7"/>
        <v>-1529.6525309111023</v>
      </c>
      <c r="AG20" s="5">
        <f t="shared" si="16"/>
        <v>-26432.901736806041</v>
      </c>
      <c r="AH20" s="5">
        <f>SUM(AD20:AG20)</f>
        <v>-15070.217779466868</v>
      </c>
      <c r="AI20" s="42">
        <f t="shared" si="22"/>
        <v>0</v>
      </c>
      <c r="AJ20" s="42">
        <f t="shared" si="17"/>
        <v>1265.0759602812805</v>
      </c>
      <c r="AK20" s="42">
        <f t="shared" si="24"/>
        <v>-13805.141819185588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24679.785643031904</v>
      </c>
      <c r="K21" s="11">
        <f t="shared" si="11"/>
        <v>246.79785643031906</v>
      </c>
      <c r="L21" s="24">
        <f t="shared" si="18"/>
        <v>2898.9300457335094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(Interventions)'!$B$392:$AV$512, 4)</f>
        <v>85.558017175805034</v>
      </c>
      <c r="S21" s="46">
        <f>VLOOKUP(I21, '[1]Lapse Rates'!$A$4:$F$24, 6)</f>
        <v>2.7508159999999998E-4</v>
      </c>
      <c r="T21" s="56">
        <f t="shared" si="13"/>
        <v>0.52766107038780163</v>
      </c>
      <c r="U21" s="33">
        <f t="shared" si="20"/>
        <v>4.5145634923243201E-2</v>
      </c>
      <c r="V21" s="39">
        <f t="shared" si="14"/>
        <v>1.4514985149998908E-4</v>
      </c>
      <c r="W21" s="32">
        <f t="shared" si="21"/>
        <v>0.48237028561305845</v>
      </c>
      <c r="X21" s="31"/>
      <c r="Y21" s="5">
        <f t="shared" si="15"/>
        <v>0</v>
      </c>
      <c r="Z21" s="5">
        <f t="shared" si="15"/>
        <v>3.177727987585754</v>
      </c>
      <c r="AA21" s="5">
        <f t="shared" si="1"/>
        <v>0</v>
      </c>
      <c r="AB21" s="5">
        <f t="shared" si="5"/>
        <v>2.9049737473446657</v>
      </c>
      <c r="AC21" s="32"/>
      <c r="AD21" s="5">
        <f t="shared" si="6"/>
        <v>11904.795249498358</v>
      </c>
      <c r="AE21" s="5">
        <f t="shared" ref="AE21:AF24" si="25">-$W21*K21</f>
        <v>-119.04795249498359</v>
      </c>
      <c r="AF21" s="5">
        <f t="shared" si="25"/>
        <v>-1398.3577141327496</v>
      </c>
      <c r="AG21" s="5">
        <f t="shared" si="16"/>
        <v>-27188.01057418983</v>
      </c>
      <c r="AH21" s="5">
        <f t="shared" si="23"/>
        <v>-16800.620991319207</v>
      </c>
      <c r="AI21" s="42">
        <f t="shared" si="22"/>
        <v>0</v>
      </c>
      <c r="AJ21" s="42">
        <f t="shared" si="17"/>
        <v>1156.4935449516133</v>
      </c>
      <c r="AK21" s="42">
        <f t="shared" si="24"/>
        <v>-15644.127446367595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24679.785643031904</v>
      </c>
      <c r="K22" s="11">
        <f t="shared" si="11"/>
        <v>246.79785643031906</v>
      </c>
      <c r="L22" s="24">
        <f t="shared" si="18"/>
        <v>2898.9300457335094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(Interventions)'!$B$392:$AV$512, 4)</f>
        <v>95.384885102915106</v>
      </c>
      <c r="S22" s="46">
        <f>VLOOKUP(I22, '[1]Lapse Rates'!$A$4:$F$24, 6)</f>
        <v>2.0998619999999999E-4</v>
      </c>
      <c r="T22" s="56">
        <f t="shared" si="13"/>
        <v>0.48237028561305845</v>
      </c>
      <c r="U22" s="33">
        <f t="shared" si="20"/>
        <v>4.6010834270261924E-2</v>
      </c>
      <c r="V22" s="39">
        <f t="shared" si="14"/>
        <v>1.0129110326880081E-4</v>
      </c>
      <c r="W22" s="32">
        <f t="shared" si="21"/>
        <v>0.43625816023952774</v>
      </c>
      <c r="X22" s="31"/>
      <c r="Y22" s="5">
        <f t="shared" ref="Y22:Z24" si="26">AA21</f>
        <v>0</v>
      </c>
      <c r="Z22" s="5">
        <f t="shared" si="26"/>
        <v>2.9049737473446657</v>
      </c>
      <c r="AA22" s="5">
        <f t="shared" si="1"/>
        <v>0</v>
      </c>
      <c r="AB22" s="5">
        <f t="shared" si="5"/>
        <v>2.6272731558289055</v>
      </c>
      <c r="AC22" s="32"/>
      <c r="AD22" s="5">
        <f t="shared" si="6"/>
        <v>10766.757879735009</v>
      </c>
      <c r="AE22" s="5">
        <f t="shared" si="25"/>
        <v>-107.66757879735009</v>
      </c>
      <c r="AF22" s="5">
        <f t="shared" si="25"/>
        <v>-1264.6818884147908</v>
      </c>
      <c r="AG22" s="5">
        <f t="shared" si="16"/>
        <v>-27709.058711745569</v>
      </c>
      <c r="AH22" s="5">
        <f t="shared" si="23"/>
        <v>-18314.650299222703</v>
      </c>
      <c r="AI22" s="42">
        <f t="shared" si="22"/>
        <v>0</v>
      </c>
      <c r="AJ22" s="42">
        <f t="shared" si="17"/>
        <v>1045.941736446599</v>
      </c>
      <c r="AK22" s="42">
        <f t="shared" si="24"/>
        <v>-17268.708562776104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24679.785643031904</v>
      </c>
      <c r="K23" s="11">
        <f t="shared" si="11"/>
        <v>246.79785643031906</v>
      </c>
      <c r="L23" s="24">
        <f t="shared" si="18"/>
        <v>2898.9300457335094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(Interventions)'!$B$392:$AV$512, 4)</f>
        <v>106.36362998774131</v>
      </c>
      <c r="S23" s="46">
        <f>VLOOKUP(I23, '[1]Lapse Rates'!$A$4:$F$24, 6)</f>
        <v>1.6037285799999999E-2</v>
      </c>
      <c r="T23" s="56">
        <f t="shared" si="13"/>
        <v>0.43625816023952774</v>
      </c>
      <c r="U23" s="33">
        <f t="shared" si="20"/>
        <v>4.6402001534849885E-2</v>
      </c>
      <c r="V23" s="39">
        <f t="shared" si="14"/>
        <v>6.9963967983435018E-3</v>
      </c>
      <c r="W23" s="32">
        <f t="shared" si="21"/>
        <v>0.38285976190633436</v>
      </c>
      <c r="X23" s="31"/>
      <c r="Y23" s="5">
        <f t="shared" si="26"/>
        <v>0</v>
      </c>
      <c r="Z23" s="5">
        <f t="shared" si="26"/>
        <v>2.6272731558289055</v>
      </c>
      <c r="AA23" s="5">
        <f t="shared" si="1"/>
        <v>0</v>
      </c>
      <c r="AB23" s="5">
        <f t="shared" si="5"/>
        <v>2.3056925155308985</v>
      </c>
      <c r="AC23" s="32"/>
      <c r="AD23" s="5">
        <f t="shared" si="6"/>
        <v>9448.8968551905637</v>
      </c>
      <c r="AE23" s="5">
        <f t="shared" si="25"/>
        <v>-94.488968551905643</v>
      </c>
      <c r="AF23" s="5">
        <f t="shared" si="25"/>
        <v>-1109.8836670926503</v>
      </c>
      <c r="AG23" s="5">
        <f t="shared" si="16"/>
        <v>-27944.630982331113</v>
      </c>
      <c r="AH23" s="5">
        <f>SUM(AD23:AG23)</f>
        <v>-19700.106762785108</v>
      </c>
      <c r="AI23" s="42">
        <f t="shared" si="22"/>
        <v>0</v>
      </c>
      <c r="AJ23" s="42">
        <f t="shared" si="17"/>
        <v>917.92514917583912</v>
      </c>
      <c r="AK23" s="42">
        <f t="shared" si="24"/>
        <v>-18782.181613609268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24679.785643031904</v>
      </c>
      <c r="K24" s="11">
        <f t="shared" si="11"/>
        <v>246.79785643031906</v>
      </c>
      <c r="L24" s="24">
        <f t="shared" si="18"/>
        <v>2898.9300457335094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(Interventions)'!$B$392:$AV$512, 4)</f>
        <v>118.67494620983159</v>
      </c>
      <c r="S24" s="46">
        <f>VLOOKUP(I24, '[1]Lapse Rates'!$A$4:$F$24, 6)</f>
        <v>0</v>
      </c>
      <c r="T24" s="56">
        <f t="shared" si="13"/>
        <v>0.38285976190633436</v>
      </c>
      <c r="U24" s="33">
        <f t="shared" si="20"/>
        <v>4.5435861650143163E-2</v>
      </c>
      <c r="V24" s="39">
        <f t="shared" si="14"/>
        <v>0</v>
      </c>
      <c r="W24" s="32">
        <f t="shared" si="21"/>
        <v>0.33742390025619118</v>
      </c>
      <c r="X24" s="31"/>
      <c r="Y24" s="5">
        <f t="shared" si="26"/>
        <v>0</v>
      </c>
      <c r="Z24" s="5">
        <f t="shared" si="26"/>
        <v>2.3056925155308985</v>
      </c>
      <c r="AA24" s="5">
        <f t="shared" si="1"/>
        <v>0</v>
      </c>
      <c r="AB24" s="5">
        <f t="shared" si="5"/>
        <v>2.0320645802738575</v>
      </c>
      <c r="AC24" s="32"/>
      <c r="AD24" s="5">
        <f t="shared" si="6"/>
        <v>8327.5495291585758</v>
      </c>
      <c r="AE24" s="5">
        <f t="shared" si="25"/>
        <v>-83.27549529158577</v>
      </c>
      <c r="AF24" s="5">
        <f t="shared" si="25"/>
        <v>-978.16828260125942</v>
      </c>
      <c r="AG24" s="5">
        <f t="shared" si="16"/>
        <v>-27362.793525704066</v>
      </c>
      <c r="AH24" s="5">
        <f t="shared" si="23"/>
        <v>-20096.687774438335</v>
      </c>
      <c r="AI24" s="42">
        <f t="shared" si="22"/>
        <v>0</v>
      </c>
      <c r="AJ24" s="42">
        <f t="shared" si="17"/>
        <v>808.9894711581253</v>
      </c>
      <c r="AK24" s="42">
        <f t="shared" si="24"/>
        <v>-19287.698303280209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376076.58313385636</v>
      </c>
      <c r="AE27" s="21">
        <f t="shared" ref="AE27:AJ27" si="27">SUM(AE4:AE24)</f>
        <v>-13143.488548547481</v>
      </c>
      <c r="AF27" s="21">
        <f t="shared" si="27"/>
        <v>-42067.797618716861</v>
      </c>
      <c r="AG27" s="21">
        <f t="shared" si="27"/>
        <v>-388932.65111139708</v>
      </c>
      <c r="AH27" s="21">
        <f>SUM(AH4:AH24)</f>
        <v>-68067.354144804995</v>
      </c>
      <c r="AI27" s="21">
        <f t="shared" si="27"/>
        <v>0</v>
      </c>
      <c r="AJ27" s="21">
        <f t="shared" si="27"/>
        <v>34159.887601148097</v>
      </c>
      <c r="AK27" s="21">
        <f>SUM(AK4:AK24)</f>
        <v>-33907.466543656898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196728.30760940688</v>
      </c>
      <c r="AE29" s="21">
        <f t="shared" ref="AE29:AK29" si="28">AE4+NPV($D$6,AE5:AE24)</f>
        <v>-11371.660305969008</v>
      </c>
      <c r="AF29" s="21">
        <f t="shared" si="28"/>
        <v>-21255.59850733542</v>
      </c>
      <c r="AG29" s="21">
        <f t="shared" si="28"/>
        <v>-140726.39947344575</v>
      </c>
      <c r="AH29" s="21">
        <f>AH4+NPV($D$6,AH5:AH24)</f>
        <v>23374.649322656667</v>
      </c>
      <c r="AI29" s="21">
        <f t="shared" si="28"/>
        <v>0</v>
      </c>
      <c r="AJ29" s="21">
        <f t="shared" si="28"/>
        <v>16735.095571207679</v>
      </c>
      <c r="AK29" s="21">
        <f t="shared" si="28"/>
        <v>40109.74489386435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5.64%:</v>
      </c>
      <c r="AD31" s="21">
        <f>AD4+NPV($D$7,AD5:AD24)</f>
        <v>249496.94483132631</v>
      </c>
      <c r="AE31" s="21">
        <f t="shared" ref="AE31:AJ31" si="29">AE4+NPV($D$7,AE5:AE24)</f>
        <v>-11890.638817365965</v>
      </c>
      <c r="AF31" s="21">
        <f t="shared" si="29"/>
        <v>-27351.609313666988</v>
      </c>
      <c r="AG31" s="21">
        <f t="shared" si="29"/>
        <v>-207167.11406910003</v>
      </c>
      <c r="AH31" s="21">
        <f t="shared" si="29"/>
        <v>3087.5826311932979</v>
      </c>
      <c r="AI31" s="21">
        <f t="shared" si="29"/>
        <v>0</v>
      </c>
      <c r="AJ31" s="21">
        <f t="shared" si="29"/>
        <v>21862.116965244357</v>
      </c>
      <c r="AK31" s="21">
        <f>AK4+NPV($D$7,AK5:AK24)</f>
        <v>24949.699596437673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27570.096051117143</v>
      </c>
    </row>
    <row r="37" spans="1:39" x14ac:dyDescent="0.15">
      <c r="G37" s="49" t="s">
        <v>109</v>
      </c>
      <c r="I37" s="1">
        <v>0</v>
      </c>
      <c r="J37" s="11">
        <f>H$36</f>
        <v>27570.096051117143</v>
      </c>
      <c r="K37" s="11">
        <f>J37*$C$10</f>
        <v>11028.038420446857</v>
      </c>
      <c r="L37" s="24">
        <f>$C$46</f>
        <v>3859.8284316385598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27570.096051117143</v>
      </c>
      <c r="AE37" s="5">
        <f>-$W37*K37</f>
        <v>-11028.038420446857</v>
      </c>
      <c r="AF37" s="5">
        <f>-$W37*L37</f>
        <v>-3859.8284316385598</v>
      </c>
      <c r="AG37" s="5"/>
      <c r="AH37" s="5">
        <f>SUM(AD37:AG37)</f>
        <v>12682.229199031726</v>
      </c>
      <c r="AI37" s="42">
        <f>Y37-AA37</f>
        <v>0</v>
      </c>
      <c r="AJ37" s="42"/>
      <c r="AK37" s="42">
        <f>SUM(AH37:AJ37)</f>
        <v>12682.229199031726</v>
      </c>
      <c r="AL37" s="6" t="s">
        <v>39</v>
      </c>
      <c r="AM37" s="36">
        <f>AK64</f>
        <v>27017.937638641255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27570.096051117143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(Interventions)'!$B$392:$AV$512, 7)</f>
        <v>19.870381590865151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1.9870381590865151E-2</v>
      </c>
      <c r="V38" s="39">
        <f>MIN(S38*T38,T38-U38)</f>
        <v>1.1402544E-3</v>
      </c>
      <c r="W38" s="32">
        <f>T38-SUM(U38:V38)</f>
        <v>0.97898936400913483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5.8957578569785722</v>
      </c>
      <c r="AC38" s="32"/>
      <c r="AD38" s="5">
        <f t="shared" ref="AD38:AD40" si="36">$W38*J38</f>
        <v>26990.83079875393</v>
      </c>
      <c r="AE38" s="5">
        <f t="shared" ref="AE38:AF57" si="37">-$W38*K38</f>
        <v>0</v>
      </c>
      <c r="AF38" s="5">
        <f t="shared" si="37"/>
        <v>0</v>
      </c>
      <c r="AG38" s="5">
        <f>-U38*M38</f>
        <v>-11966.52003508513</v>
      </c>
      <c r="AH38" s="5">
        <f t="shared" ref="AH38:AH46" si="38">SUM(AD38:AG38)</f>
        <v>15024.3107636688</v>
      </c>
      <c r="AI38" s="42">
        <f>-M38*$W37*(N38-N37)/1000</f>
        <v>0</v>
      </c>
      <c r="AJ38" s="42">
        <f>$D$6*SUM(Y38:Z38,AD38:AE38)</f>
        <v>2648.391288006761</v>
      </c>
      <c r="AK38" s="42">
        <f t="shared" ref="AK38" si="39">SUM(AH38:AJ38)</f>
        <v>17672.702051675562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27570.096051117143</v>
      </c>
      <c r="K39" s="11">
        <f t="shared" ref="K39:K57" si="41">J39*$C$11</f>
        <v>275.70096051117144</v>
      </c>
      <c r="L39" s="24">
        <f>$C$47</f>
        <v>3032.7255501050454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(Interventions)'!$B$392:$AV$512, 7)</f>
        <v>21.651164827853616</v>
      </c>
      <c r="S39" s="46">
        <f>VLOOKUP(I39, '[1]Lapse Rates'!$A$4:$F$24, 6)</f>
        <v>1.1150343000000001E-3</v>
      </c>
      <c r="T39" s="33">
        <f t="shared" ref="T39:T41" si="44">W38</f>
        <v>0.97898936400913483</v>
      </c>
      <c r="U39" s="33">
        <f>T39*R39/1000</f>
        <v>2.1196260084877364E-2</v>
      </c>
      <c r="V39" s="39">
        <f t="shared" ref="V39:V57" si="45">MIN(S39*T39,T39-U39)</f>
        <v>1.091606720205371E-3</v>
      </c>
      <c r="W39" s="32">
        <f>T39-SUM(U39:V39)</f>
        <v>0.95670149720405206</v>
      </c>
      <c r="X39" s="32"/>
      <c r="Y39" s="5">
        <f t="shared" ref="Y39:Z54" si="46">AA38</f>
        <v>0</v>
      </c>
      <c r="Z39" s="5">
        <f t="shared" si="46"/>
        <v>5.8957578569785722</v>
      </c>
      <c r="AA39" s="5">
        <f>O39*W39</f>
        <v>0</v>
      </c>
      <c r="AB39" s="5">
        <f t="shared" si="35"/>
        <v>5.7615338595969909</v>
      </c>
      <c r="AC39" s="32"/>
      <c r="AD39" s="5">
        <f t="shared" si="36"/>
        <v>26376.352170163296</v>
      </c>
      <c r="AE39" s="5">
        <f t="shared" si="37"/>
        <v>-263.76352170163295</v>
      </c>
      <c r="AF39" s="5">
        <f t="shared" si="37"/>
        <v>-2901.4130743944793</v>
      </c>
      <c r="AG39" s="5">
        <f t="shared" ref="AG39:AG42" si="47">-U39*M39</f>
        <v>-12765.002514655609</v>
      </c>
      <c r="AH39" s="5">
        <f t="shared" si="38"/>
        <v>10446.173059411574</v>
      </c>
      <c r="AI39" s="42">
        <f>-M39*($W38*N39-$W37*N38)/1000</f>
        <v>0</v>
      </c>
      <c r="AJ39" s="42">
        <f t="shared" ref="AJ39:AJ40" si="48">$D$6*SUM(Y39:Z39,AD39:AE39)</f>
        <v>2562.2233202598591</v>
      </c>
      <c r="AK39" s="42">
        <f>SUM(AH39:AJ39)</f>
        <v>13008.396379671434</v>
      </c>
      <c r="AL39" s="48" t="s">
        <v>43</v>
      </c>
      <c r="AM39" s="54">
        <f>AK64/AD64</f>
        <v>0.10000000441183542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27570.096051117143</v>
      </c>
      <c r="K40" s="11">
        <f t="shared" si="41"/>
        <v>275.70096051117144</v>
      </c>
      <c r="L40" s="24">
        <f t="shared" ref="L40:L57" si="49">$C$47</f>
        <v>3032.7255501050454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(Interventions)'!$B$392:$AV$512, 7)</f>
        <v>23.531858706820916</v>
      </c>
      <c r="S40" s="46">
        <f>VLOOKUP(I40, '[1]Lapse Rates'!$A$4:$F$24, 6)</f>
        <v>9.1335750000000001E-4</v>
      </c>
      <c r="T40" s="33">
        <f t="shared" si="44"/>
        <v>0.95670149720405206</v>
      </c>
      <c r="U40" s="33">
        <f t="shared" ref="U40:U57" si="50">T40*R40/1000</f>
        <v>2.2512964456809781E-2</v>
      </c>
      <c r="V40" s="39">
        <f t="shared" si="45"/>
        <v>8.7381048773255002E-4</v>
      </c>
      <c r="W40" s="32">
        <f t="shared" ref="W40:W57" si="51">T40-SUM(U40:V40)</f>
        <v>0.93331472225950973</v>
      </c>
      <c r="X40" s="32"/>
      <c r="Y40" s="5">
        <f t="shared" si="46"/>
        <v>0</v>
      </c>
      <c r="Z40" s="5">
        <f t="shared" si="46"/>
        <v>5.7615338595969909</v>
      </c>
      <c r="AA40" s="5">
        <f t="shared" ref="AA40:AA57" si="52">O40*W40</f>
        <v>0</v>
      </c>
      <c r="AB40" s="5">
        <f t="shared" si="35"/>
        <v>5.620691918716223</v>
      </c>
      <c r="AC40" s="32"/>
      <c r="AD40" s="5">
        <f t="shared" si="36"/>
        <v>25731.576538616402</v>
      </c>
      <c r="AE40" s="5">
        <f t="shared" si="37"/>
        <v>-257.31576538616406</v>
      </c>
      <c r="AF40" s="5">
        <f>-$W40*L40</f>
        <v>-2830.4874044856092</v>
      </c>
      <c r="AG40" s="5">
        <f t="shared" si="47"/>
        <v>-13557.960071860098</v>
      </c>
      <c r="AH40" s="5">
        <f t="shared" si="38"/>
        <v>9085.813296884533</v>
      </c>
      <c r="AI40" s="42">
        <f>-M40*($W39*N40-$W38*N39)/1000</f>
        <v>0</v>
      </c>
      <c r="AJ40" s="42">
        <f t="shared" si="48"/>
        <v>2499.5901883255128</v>
      </c>
      <c r="AK40" s="42">
        <f t="shared" ref="AK40:AK47" si="53">SUM(AH40:AJ40)</f>
        <v>11585.403485210045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27570.096051117143</v>
      </c>
      <c r="K41" s="11">
        <f t="shared" si="41"/>
        <v>275.70096051117144</v>
      </c>
      <c r="L41" s="24">
        <f t="shared" si="49"/>
        <v>3032.7255501050454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(Interventions)'!$B$392:$AV$512, 7)</f>
        <v>25.509717274947139</v>
      </c>
      <c r="S41" s="46">
        <f>VLOOKUP(I41, '[1]Lapse Rates'!$A$4:$F$24, 6)</f>
        <v>8.7679360000000005E-4</v>
      </c>
      <c r="T41" s="33">
        <f t="shared" si="44"/>
        <v>0.93331472225950973</v>
      </c>
      <c r="U41" s="33">
        <f t="shared" si="50"/>
        <v>2.3808594693385907E-2</v>
      </c>
      <c r="V41" s="39">
        <f t="shared" si="45"/>
        <v>8.1832437526291573E-4</v>
      </c>
      <c r="W41" s="32">
        <f t="shared" si="51"/>
        <v>0.90868780319086095</v>
      </c>
      <c r="X41" s="32"/>
      <c r="Y41" s="5">
        <f>AA40</f>
        <v>0</v>
      </c>
      <c r="Z41" s="5">
        <f t="shared" si="46"/>
        <v>5.620691918716223</v>
      </c>
      <c r="AA41" s="5">
        <f t="shared" si="52"/>
        <v>0</v>
      </c>
      <c r="AB41" s="5">
        <f t="shared" si="35"/>
        <v>5.4723814702782896</v>
      </c>
      <c r="AC41" s="32"/>
      <c r="AD41" s="5">
        <f>$W41*J41</f>
        <v>25052.610014450667</v>
      </c>
      <c r="AE41" s="5">
        <f t="shared" si="37"/>
        <v>-250.5261001445067</v>
      </c>
      <c r="AF41" s="5">
        <f t="shared" si="37"/>
        <v>-2755.8007178057492</v>
      </c>
      <c r="AG41" s="5">
        <f t="shared" si="47"/>
        <v>-14338.226173603101</v>
      </c>
      <c r="AH41" s="5">
        <f t="shared" si="38"/>
        <v>7708.0570228973102</v>
      </c>
      <c r="AI41" s="42">
        <f t="shared" ref="AI41:AI57" si="55">-M41*($W40*N41-$W39*N40)/1000</f>
        <v>0</v>
      </c>
      <c r="AJ41" s="42">
        <f>$D$6*SUM(Y41:Z41,AD41:AE41)</f>
        <v>2433.6358218706605</v>
      </c>
      <c r="AK41" s="42">
        <f t="shared" si="53"/>
        <v>10141.692844767971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27570.096051117143</v>
      </c>
      <c r="K42" s="11">
        <f t="shared" si="41"/>
        <v>275.70096051117144</v>
      </c>
      <c r="L42" s="24">
        <f t="shared" si="49"/>
        <v>3032.7255501050454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(Interventions)'!$B$392:$AV$512, 7)</f>
        <v>27.722584817878666</v>
      </c>
      <c r="S42" s="46">
        <f>VLOOKUP(I42, '[1]Lapse Rates'!$A$4:$F$24, 6)</f>
        <v>8.7786349999999995E-4</v>
      </c>
      <c r="T42" s="33">
        <f>W41</f>
        <v>0.90868780319086095</v>
      </c>
      <c r="U42" s="33">
        <f t="shared" si="50"/>
        <v>2.5191174696930479E-2</v>
      </c>
      <c r="V42" s="39">
        <f t="shared" si="45"/>
        <v>7.9770385531644037E-4</v>
      </c>
      <c r="W42" s="32">
        <f t="shared" si="51"/>
        <v>0.88269892463861399</v>
      </c>
      <c r="X42" s="32"/>
      <c r="Y42" s="5">
        <f t="shared" ref="Y42:Z57" si="56">AA41</f>
        <v>0</v>
      </c>
      <c r="Z42" s="5">
        <f t="shared" si="46"/>
        <v>5.4723814702782896</v>
      </c>
      <c r="AA42" s="5">
        <f t="shared" si="52"/>
        <v>0</v>
      </c>
      <c r="AB42" s="5">
        <f t="shared" si="35"/>
        <v>5.315868906861879</v>
      </c>
      <c r="AC42" s="32"/>
      <c r="AD42" s="5">
        <f t="shared" ref="AD42:AD57" si="57">$W42*J42</f>
        <v>24336.094136504402</v>
      </c>
      <c r="AE42" s="5">
        <f t="shared" si="37"/>
        <v>-243.36094136504403</v>
      </c>
      <c r="AF42" s="5">
        <f t="shared" si="37"/>
        <v>-2676.9835818017727</v>
      </c>
      <c r="AG42" s="5">
        <f t="shared" si="47"/>
        <v>-15170.855946557745</v>
      </c>
      <c r="AH42" s="5">
        <f t="shared" si="38"/>
        <v>6244.8936667798371</v>
      </c>
      <c r="AI42" s="42">
        <f t="shared" si="55"/>
        <v>0</v>
      </c>
      <c r="AJ42" s="42">
        <f t="shared" ref="AJ42:AJ57" si="58">$D$6*SUM(Y42:Z42,AD42:AE42)</f>
        <v>2364.0339670654052</v>
      </c>
      <c r="AK42" s="42">
        <f t="shared" si="53"/>
        <v>8608.9276338452419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27570.096051117143</v>
      </c>
      <c r="K43" s="11">
        <f t="shared" si="41"/>
        <v>275.70096051117144</v>
      </c>
      <c r="L43" s="24">
        <f t="shared" si="49"/>
        <v>3032.7255501050454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(Interventions)'!$B$392:$AV$512, 7)</f>
        <v>30.201818282969331</v>
      </c>
      <c r="S43" s="46">
        <f>VLOOKUP(I43, '[1]Lapse Rates'!$A$4:$F$24, 6)</f>
        <v>8.7081910000000003E-4</v>
      </c>
      <c r="T43" s="33">
        <f t="shared" ref="T43:T57" si="59">W42</f>
        <v>0.88269892463861399</v>
      </c>
      <c r="U43" s="33">
        <f t="shared" si="50"/>
        <v>2.6659112520507861E-2</v>
      </c>
      <c r="V43" s="39">
        <f t="shared" si="45"/>
        <v>7.6867108312476571E-4</v>
      </c>
      <c r="W43" s="32">
        <f t="shared" si="51"/>
        <v>0.85527114103498136</v>
      </c>
      <c r="X43" s="32"/>
      <c r="Y43" s="5">
        <f t="shared" si="56"/>
        <v>0</v>
      </c>
      <c r="Z43" s="5">
        <f t="shared" si="46"/>
        <v>5.315868906861879</v>
      </c>
      <c r="AA43" s="5">
        <f t="shared" si="52"/>
        <v>0</v>
      </c>
      <c r="AB43" s="5">
        <f t="shared" si="35"/>
        <v>5.1506908399435583</v>
      </c>
      <c r="AC43" s="32"/>
      <c r="AD43" s="5">
        <f t="shared" si="57"/>
        <v>23579.907508082993</v>
      </c>
      <c r="AE43" s="5">
        <f t="shared" si="37"/>
        <v>-235.79907508082994</v>
      </c>
      <c r="AF43" s="5">
        <f t="shared" si="37"/>
        <v>-2593.8026416842836</v>
      </c>
      <c r="AG43" s="5">
        <f>-U43*M43</f>
        <v>-16054.890674112929</v>
      </c>
      <c r="AH43" s="5">
        <f t="shared" si="38"/>
        <v>4695.4151172049496</v>
      </c>
      <c r="AI43" s="42">
        <f t="shared" si="55"/>
        <v>0</v>
      </c>
      <c r="AJ43" s="42">
        <f t="shared" si="58"/>
        <v>2290.5785240172754</v>
      </c>
      <c r="AK43" s="42">
        <f t="shared" si="53"/>
        <v>6985.9936412222251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27570.096051117143</v>
      </c>
      <c r="K44" s="11">
        <f t="shared" si="41"/>
        <v>275.70096051117144</v>
      </c>
      <c r="L44" s="24">
        <f t="shared" si="49"/>
        <v>3032.7255501050454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(Interventions)'!$B$392:$AV$512, 7)</f>
        <v>33.026690423251026</v>
      </c>
      <c r="S44" s="46">
        <f>VLOOKUP(I44, '[1]Lapse Rates'!$A$4:$F$24, 6)</f>
        <v>7.8743759999999998E-4</v>
      </c>
      <c r="T44" s="33">
        <f t="shared" si="59"/>
        <v>0.85527114103498136</v>
      </c>
      <c r="U44" s="33">
        <f t="shared" si="50"/>
        <v>2.8246775202902995E-2</v>
      </c>
      <c r="V44" s="39">
        <f t="shared" si="45"/>
        <v>6.7347265464584723E-4</v>
      </c>
      <c r="W44" s="32">
        <f t="shared" si="51"/>
        <v>0.82635089317743249</v>
      </c>
      <c r="X44" s="32"/>
      <c r="Y44" s="5">
        <f t="shared" si="56"/>
        <v>0</v>
      </c>
      <c r="Z44" s="5">
        <f t="shared" si="46"/>
        <v>5.1506908399435583</v>
      </c>
      <c r="AA44" s="5">
        <f t="shared" si="52"/>
        <v>0</v>
      </c>
      <c r="AB44" s="5">
        <f t="shared" si="35"/>
        <v>4.9765247204735195</v>
      </c>
      <c r="AC44" s="32"/>
      <c r="AD44" s="5">
        <f t="shared" si="57"/>
        <v>22782.573496828256</v>
      </c>
      <c r="AE44" s="5">
        <f t="shared" si="37"/>
        <v>-227.82573496828257</v>
      </c>
      <c r="AF44" s="5">
        <f t="shared" si="37"/>
        <v>-2506.0954670913247</v>
      </c>
      <c r="AG44" s="5">
        <f t="shared" ref="AG44:AG57" si="60">-U44*M44</f>
        <v>-17011.027183669066</v>
      </c>
      <c r="AH44" s="5">
        <f t="shared" si="38"/>
        <v>3037.6251110995836</v>
      </c>
      <c r="AI44" s="42">
        <f t="shared" si="55"/>
        <v>0</v>
      </c>
      <c r="AJ44" s="42">
        <f t="shared" si="58"/>
        <v>2213.1260382098617</v>
      </c>
      <c r="AK44" s="42">
        <f t="shared" si="53"/>
        <v>5250.7511493094453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27570.096051117143</v>
      </c>
      <c r="K45" s="11">
        <f t="shared" si="41"/>
        <v>275.70096051117144</v>
      </c>
      <c r="L45" s="24">
        <f t="shared" si="49"/>
        <v>3032.7255501050454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(Interventions)'!$B$392:$AV$512, 7)</f>
        <v>36.267613770875769</v>
      </c>
      <c r="S45" s="46">
        <f>VLOOKUP(I45, '[1]Lapse Rates'!$A$4:$F$24, 6)</f>
        <v>7.0183349999999997E-4</v>
      </c>
      <c r="T45" s="33">
        <f t="shared" si="59"/>
        <v>0.82635089317743249</v>
      </c>
      <c r="U45" s="33">
        <f t="shared" si="50"/>
        <v>2.9969775032977344E-2</v>
      </c>
      <c r="V45" s="39">
        <f t="shared" si="45"/>
        <v>5.7996073958684351E-4</v>
      </c>
      <c r="W45" s="32">
        <f t="shared" si="51"/>
        <v>0.79580115740486834</v>
      </c>
      <c r="X45" s="32"/>
      <c r="Y45" s="5">
        <f t="shared" si="56"/>
        <v>0</v>
      </c>
      <c r="Z45" s="5">
        <f t="shared" si="46"/>
        <v>4.9765247204735195</v>
      </c>
      <c r="AA45" s="5">
        <f t="shared" si="52"/>
        <v>0</v>
      </c>
      <c r="AB45" s="5">
        <f t="shared" si="35"/>
        <v>4.7925453522277648</v>
      </c>
      <c r="AC45" s="32"/>
      <c r="AD45" s="5">
        <f t="shared" si="57"/>
        <v>21940.314347242413</v>
      </c>
      <c r="AE45" s="5">
        <f t="shared" si="37"/>
        <v>-219.40314347242415</v>
      </c>
      <c r="AF45" s="5">
        <f t="shared" si="37"/>
        <v>-2413.4465028649111</v>
      </c>
      <c r="AG45" s="5">
        <f t="shared" si="60"/>
        <v>-18048.667648334911</v>
      </c>
      <c r="AH45" s="5">
        <f t="shared" si="38"/>
        <v>1258.7970525701676</v>
      </c>
      <c r="AI45" s="42">
        <f t="shared" si="55"/>
        <v>0</v>
      </c>
      <c r="AJ45" s="42">
        <f t="shared" si="58"/>
        <v>2131.3095861649144</v>
      </c>
      <c r="AK45" s="42">
        <f t="shared" si="53"/>
        <v>3390.106638735082</v>
      </c>
    </row>
    <row r="46" spans="1:39" ht="15" x14ac:dyDescent="0.2">
      <c r="A46" s="12"/>
      <c r="B46" s="13">
        <v>1</v>
      </c>
      <c r="C46" s="10">
        <f>$H$36*0.14+$B$49</f>
        <v>3859.8284316385598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27570.096051117143</v>
      </c>
      <c r="K46" s="11">
        <f t="shared" si="41"/>
        <v>275.70096051117144</v>
      </c>
      <c r="L46" s="24">
        <f t="shared" si="49"/>
        <v>3032.7255501050454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(Interventions)'!$B$392:$AV$512, 7)</f>
        <v>39.985404263331063</v>
      </c>
      <c r="S46" s="46">
        <f>VLOOKUP(I46, '[1]Lapse Rates'!$A$4:$F$24, 6)</f>
        <v>6.5742610000000005E-4</v>
      </c>
      <c r="T46" s="33">
        <f t="shared" si="59"/>
        <v>0.79580115740486834</v>
      </c>
      <c r="U46" s="33">
        <f t="shared" si="50"/>
        <v>3.1820430992060417E-2</v>
      </c>
      <c r="V46" s="39">
        <f t="shared" si="45"/>
        <v>5.2318045128816877E-4</v>
      </c>
      <c r="W46" s="32">
        <f t="shared" si="51"/>
        <v>0.76345754596151971</v>
      </c>
      <c r="X46" s="32"/>
      <c r="Y46" s="5">
        <f t="shared" si="56"/>
        <v>0</v>
      </c>
      <c r="Z46" s="5">
        <f t="shared" si="46"/>
        <v>4.7925453522277648</v>
      </c>
      <c r="AA46" s="5">
        <f t="shared" si="52"/>
        <v>0</v>
      </c>
      <c r="AB46" s="5">
        <f t="shared" si="35"/>
        <v>4.5977627444686009</v>
      </c>
      <c r="AC46" s="32"/>
      <c r="AD46" s="5">
        <f t="shared" si="57"/>
        <v>21048.59787310928</v>
      </c>
      <c r="AE46" s="5">
        <f t="shared" si="37"/>
        <v>-210.48597873109281</v>
      </c>
      <c r="AF46" s="5">
        <f t="shared" si="37"/>
        <v>-2315.3572060579977</v>
      </c>
      <c r="AG46" s="5">
        <f t="shared" si="60"/>
        <v>-19163.186335917551</v>
      </c>
      <c r="AH46" s="5">
        <f t="shared" si="38"/>
        <v>-640.43164759736101</v>
      </c>
      <c r="AI46" s="42">
        <f t="shared" si="55"/>
        <v>0</v>
      </c>
      <c r="AJ46" s="42">
        <f t="shared" si="58"/>
        <v>2044.688925537554</v>
      </c>
      <c r="AK46" s="42">
        <f t="shared" si="53"/>
        <v>1404.257277940193</v>
      </c>
    </row>
    <row r="47" spans="1:39" ht="15" x14ac:dyDescent="0.2">
      <c r="A47" s="12"/>
      <c r="B47" s="70" t="s">
        <v>49</v>
      </c>
      <c r="C47" s="72">
        <f>$H$36*0.11+$B$49</f>
        <v>3032.7255501050454</v>
      </c>
      <c r="D47" s="1"/>
      <c r="E47" s="1"/>
      <c r="F47" s="1"/>
      <c r="I47" s="2">
        <f t="shared" si="40"/>
        <v>10</v>
      </c>
      <c r="J47" s="11">
        <f t="shared" si="32"/>
        <v>27570.096051117143</v>
      </c>
      <c r="K47" s="11">
        <f t="shared" si="41"/>
        <v>275.70096051117144</v>
      </c>
      <c r="L47" s="24">
        <f t="shared" si="49"/>
        <v>3032.7255501050454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(Interventions)'!$B$392:$AV$512, 7)</f>
        <v>44.397125329059755</v>
      </c>
      <c r="S47" s="46">
        <f>VLOOKUP(I47, '[1]Lapse Rates'!$A$4:$F$24, 6)</f>
        <v>5.9033320000000003E-4</v>
      </c>
      <c r="T47" s="33">
        <f t="shared" si="59"/>
        <v>0.76345754596151971</v>
      </c>
      <c r="U47" s="33">
        <f t="shared" si="50"/>
        <v>3.3895320351469992E-2</v>
      </c>
      <c r="V47" s="39">
        <f t="shared" si="45"/>
        <v>4.5069433617161102E-4</v>
      </c>
      <c r="W47" s="32">
        <f t="shared" si="51"/>
        <v>0.72911153127387807</v>
      </c>
      <c r="X47" s="32"/>
      <c r="Y47" s="5">
        <f t="shared" si="56"/>
        <v>0</v>
      </c>
      <c r="Z47" s="5">
        <f t="shared" si="46"/>
        <v>4.5977627444686009</v>
      </c>
      <c r="AA47" s="5">
        <f t="shared" si="52"/>
        <v>0</v>
      </c>
      <c r="AB47" s="5">
        <f t="shared" si="35"/>
        <v>4.3909210836753632</v>
      </c>
      <c r="AC47" s="32"/>
      <c r="AD47" s="5">
        <f t="shared" si="57"/>
        <v>20101.674949197921</v>
      </c>
      <c r="AE47" s="5">
        <f t="shared" si="37"/>
        <v>-201.0167494919792</v>
      </c>
      <c r="AF47" s="5">
        <f t="shared" si="37"/>
        <v>-2211.195169770504</v>
      </c>
      <c r="AG47" s="5">
        <f t="shared" si="60"/>
        <v>-20412.744879945421</v>
      </c>
      <c r="AH47" s="5">
        <f>SUM(AD47:AG47)</f>
        <v>-2723.2818500099856</v>
      </c>
      <c r="AI47" s="42">
        <f t="shared" si="55"/>
        <v>0</v>
      </c>
      <c r="AJ47" s="42">
        <f t="shared" si="58"/>
        <v>1952.7056099163854</v>
      </c>
      <c r="AK47" s="42">
        <f t="shared" si="53"/>
        <v>-770.57624009360029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27570.096051117143</v>
      </c>
      <c r="K48" s="11">
        <f t="shared" si="41"/>
        <v>275.70096051117144</v>
      </c>
      <c r="L48" s="24">
        <f t="shared" si="49"/>
        <v>3032.7255501050454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(Interventions)'!$B$392:$AV$512, 7)</f>
        <v>49.450146109518947</v>
      </c>
      <c r="S48" s="46">
        <f>VLOOKUP(I48, '[1]Lapse Rates'!$A$4:$F$24, 6)</f>
        <v>5.0522920000000001E-4</v>
      </c>
      <c r="T48" s="33">
        <f t="shared" si="59"/>
        <v>0.72911153127387807</v>
      </c>
      <c r="U48" s="33">
        <f t="shared" si="50"/>
        <v>3.605467175162836E-2</v>
      </c>
      <c r="V48" s="39">
        <f t="shared" si="45"/>
        <v>3.683684356562764E-4</v>
      </c>
      <c r="W48" s="32">
        <f t="shared" si="51"/>
        <v>0.69268849108659347</v>
      </c>
      <c r="X48" s="31"/>
      <c r="Y48" s="5">
        <f t="shared" si="56"/>
        <v>0</v>
      </c>
      <c r="Z48" s="5">
        <f t="shared" si="46"/>
        <v>4.3909210836753632</v>
      </c>
      <c r="AA48" s="5">
        <f t="shared" si="52"/>
        <v>0</v>
      </c>
      <c r="AB48" s="5">
        <f t="shared" si="35"/>
        <v>4.1715709729858812</v>
      </c>
      <c r="AC48" s="32"/>
      <c r="AD48" s="5">
        <f t="shared" si="57"/>
        <v>19097.488232760785</v>
      </c>
      <c r="AE48" s="5">
        <f t="shared" si="37"/>
        <v>-190.97488232760784</v>
      </c>
      <c r="AF48" s="5">
        <f t="shared" si="37"/>
        <v>-2100.7340851820231</v>
      </c>
      <c r="AG48" s="5">
        <f t="shared" si="60"/>
        <v>-21713.168914311394</v>
      </c>
      <c r="AH48" s="5">
        <f t="shared" ref="AH48:AH57" si="61">SUM(AD48:AG48)</f>
        <v>-4907.3896490602419</v>
      </c>
      <c r="AI48" s="42">
        <f t="shared" si="55"/>
        <v>0</v>
      </c>
      <c r="AJ48" s="42">
        <f t="shared" si="58"/>
        <v>1855.1597090358032</v>
      </c>
      <c r="AK48" s="42">
        <f t="shared" ref="AK48:AK57" si="62">SUM(AH48:AJ48)</f>
        <v>-3052.2299400244387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27570.096051117143</v>
      </c>
      <c r="K49" s="11">
        <f t="shared" si="41"/>
        <v>275.70096051117144</v>
      </c>
      <c r="L49" s="24">
        <f t="shared" si="49"/>
        <v>3032.7255501050454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(Interventions)'!$B$392:$AV$512, 7)</f>
        <v>55.210644528202899</v>
      </c>
      <c r="S49" s="46">
        <f>VLOOKUP(I49, '[1]Lapse Rates'!$A$4:$F$24, 6)</f>
        <v>4.8306569999999999E-4</v>
      </c>
      <c r="T49" s="33">
        <f t="shared" si="59"/>
        <v>0.69268849108659347</v>
      </c>
      <c r="U49" s="33">
        <f t="shared" si="50"/>
        <v>3.8243778050159161E-2</v>
      </c>
      <c r="V49" s="39">
        <f t="shared" si="45"/>
        <v>3.3461405082868903E-4</v>
      </c>
      <c r="W49" s="32">
        <f t="shared" si="51"/>
        <v>0.65411009898560557</v>
      </c>
      <c r="X49" s="31"/>
      <c r="Y49" s="5">
        <f t="shared" si="56"/>
        <v>0</v>
      </c>
      <c r="Z49" s="5">
        <f t="shared" si="46"/>
        <v>4.1715709729858812</v>
      </c>
      <c r="AA49" s="5">
        <f t="shared" si="52"/>
        <v>0</v>
      </c>
      <c r="AB49" s="5">
        <f t="shared" si="35"/>
        <v>3.9392407080200225</v>
      </c>
      <c r="AC49" s="32"/>
      <c r="AD49" s="5">
        <f t="shared" si="57"/>
        <v>18033.878257038887</v>
      </c>
      <c r="AE49" s="5">
        <f t="shared" si="37"/>
        <v>-180.33878257038887</v>
      </c>
      <c r="AF49" s="5">
        <f t="shared" si="37"/>
        <v>-1983.7364097753864</v>
      </c>
      <c r="AG49" s="5">
        <f t="shared" si="60"/>
        <v>-23031.5122113693</v>
      </c>
      <c r="AH49" s="5">
        <f t="shared" si="61"/>
        <v>-7161.7091466761904</v>
      </c>
      <c r="AI49" s="42">
        <f t="shared" si="55"/>
        <v>0</v>
      </c>
      <c r="AJ49" s="42">
        <f t="shared" si="58"/>
        <v>1751.8414535578097</v>
      </c>
      <c r="AK49" s="42">
        <f t="shared" si="62"/>
        <v>-5409.8676931183809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27570.096051117143</v>
      </c>
      <c r="K50" s="11">
        <f t="shared" si="41"/>
        <v>275.70096051117144</v>
      </c>
      <c r="L50" s="24">
        <f t="shared" si="49"/>
        <v>3032.7255501050454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(Interventions)'!$B$392:$AV$512, 7)</f>
        <v>61.816443480098229</v>
      </c>
      <c r="S50" s="46">
        <f>VLOOKUP(I50, '[1]Lapse Rates'!$A$4:$F$24, 6)</f>
        <v>4.5965829999999999E-4</v>
      </c>
      <c r="T50" s="33">
        <f t="shared" si="59"/>
        <v>0.65411009898560557</v>
      </c>
      <c r="U50" s="33">
        <f t="shared" si="50"/>
        <v>4.0434759963705144E-2</v>
      </c>
      <c r="V50" s="39">
        <f t="shared" si="45"/>
        <v>3.0066713611255516E-4</v>
      </c>
      <c r="W50" s="32">
        <f t="shared" si="51"/>
        <v>0.61337467188578787</v>
      </c>
      <c r="X50" s="31"/>
      <c r="Y50" s="5">
        <f t="shared" si="56"/>
        <v>0</v>
      </c>
      <c r="Z50" s="5">
        <f t="shared" si="46"/>
        <v>3.9392407080200225</v>
      </c>
      <c r="AA50" s="5">
        <f t="shared" si="52"/>
        <v>0</v>
      </c>
      <c r="AB50" s="5">
        <f t="shared" si="35"/>
        <v>3.6939201527510614</v>
      </c>
      <c r="AC50" s="32"/>
      <c r="AD50" s="5">
        <f t="shared" si="57"/>
        <v>16910.798619213634</v>
      </c>
      <c r="AE50" s="5">
        <f t="shared" si="37"/>
        <v>-169.10798619213634</v>
      </c>
      <c r="AF50" s="5">
        <f t="shared" si="37"/>
        <v>-1860.1970392153278</v>
      </c>
      <c r="AG50" s="5">
        <f t="shared" si="60"/>
        <v>-24350.985058182185</v>
      </c>
      <c r="AH50" s="5">
        <f t="shared" si="61"/>
        <v>-9469.491464376013</v>
      </c>
      <c r="AI50" s="42">
        <f t="shared" si="55"/>
        <v>0</v>
      </c>
      <c r="AJ50" s="42">
        <f t="shared" si="58"/>
        <v>1642.7462906128658</v>
      </c>
      <c r="AK50" s="42">
        <f t="shared" si="62"/>
        <v>-7826.7451737631472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27570.096051117143</v>
      </c>
      <c r="K51" s="11">
        <f t="shared" si="41"/>
        <v>275.70096051117144</v>
      </c>
      <c r="L51" s="24">
        <f t="shared" si="49"/>
        <v>3032.7255501050454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(Interventions)'!$B$392:$AV$512, 7)</f>
        <v>69.12992020882875</v>
      </c>
      <c r="S51" s="46">
        <f>VLOOKUP(I51, '[1]Lapse Rates'!$A$4:$F$24, 6)</f>
        <v>3.6747819999999998E-4</v>
      </c>
      <c r="T51" s="33">
        <f t="shared" si="59"/>
        <v>0.61337467188578787</v>
      </c>
      <c r="U51" s="33">
        <f t="shared" si="50"/>
        <v>4.2402542125581026E-2</v>
      </c>
      <c r="V51" s="39">
        <f t="shared" si="45"/>
        <v>2.2540182035017992E-4</v>
      </c>
      <c r="W51" s="32">
        <f t="shared" si="51"/>
        <v>0.5707467279398567</v>
      </c>
      <c r="X51" s="31"/>
      <c r="Y51" s="5">
        <f t="shared" si="56"/>
        <v>0</v>
      </c>
      <c r="Z51" s="5">
        <f t="shared" si="46"/>
        <v>3.6939201527510614</v>
      </c>
      <c r="AA51" s="5">
        <f t="shared" si="52"/>
        <v>0</v>
      </c>
      <c r="AB51" s="5">
        <f t="shared" si="35"/>
        <v>3.4372023122049198</v>
      </c>
      <c r="AC51" s="32"/>
      <c r="AD51" s="5">
        <f t="shared" si="57"/>
        <v>15735.542110162674</v>
      </c>
      <c r="AE51" s="5">
        <f t="shared" si="37"/>
        <v>-157.35542110162675</v>
      </c>
      <c r="AF51" s="5">
        <f t="shared" si="37"/>
        <v>-1730.9181844620566</v>
      </c>
      <c r="AG51" s="5">
        <f t="shared" si="60"/>
        <v>-25536.040541746537</v>
      </c>
      <c r="AH51" s="5">
        <f t="shared" si="61"/>
        <v>-11688.772037147546</v>
      </c>
      <c r="AI51" s="42">
        <f t="shared" si="55"/>
        <v>0</v>
      </c>
      <c r="AJ51" s="42">
        <f t="shared" si="58"/>
        <v>1528.5824877638738</v>
      </c>
      <c r="AK51" s="42">
        <f t="shared" si="62"/>
        <v>-10160.189549383673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27570.096051117143</v>
      </c>
      <c r="K52" s="11">
        <f t="shared" si="41"/>
        <v>275.70096051117144</v>
      </c>
      <c r="L52" s="24">
        <f t="shared" si="49"/>
        <v>3032.7255501050454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(Interventions)'!$B$392:$AV$512, 7)</f>
        <v>77.185068257144422</v>
      </c>
      <c r="S52" s="46">
        <f>VLOOKUP(I52, '[1]Lapse Rates'!$A$4:$F$24, 6)</f>
        <v>3.9775519999999998E-4</v>
      </c>
      <c r="T52" s="33">
        <f t="shared" si="59"/>
        <v>0.5707467279398567</v>
      </c>
      <c r="U52" s="33">
        <f t="shared" si="50"/>
        <v>4.4053125153579675E-2</v>
      </c>
      <c r="V52" s="39">
        <f t="shared" si="45"/>
        <v>2.2701747892106327E-4</v>
      </c>
      <c r="W52" s="32">
        <f t="shared" si="51"/>
        <v>0.52646658530735602</v>
      </c>
      <c r="X52" s="31"/>
      <c r="Y52" s="5">
        <f t="shared" si="56"/>
        <v>0</v>
      </c>
      <c r="Z52" s="5">
        <f t="shared" si="46"/>
        <v>3.4372023122049198</v>
      </c>
      <c r="AA52" s="5">
        <f t="shared" si="52"/>
        <v>0</v>
      </c>
      <c r="AB52" s="5">
        <f t="shared" si="35"/>
        <v>3.1705344520306369</v>
      </c>
      <c r="AC52" s="32"/>
      <c r="AD52" s="5">
        <f t="shared" si="57"/>
        <v>14514.734324627463</v>
      </c>
      <c r="AE52" s="5">
        <f t="shared" si="37"/>
        <v>-145.14734324627463</v>
      </c>
      <c r="AF52" s="5">
        <f t="shared" si="37"/>
        <v>-1596.6286645381761</v>
      </c>
      <c r="AG52" s="5">
        <f t="shared" si="60"/>
        <v>-26530.069508115135</v>
      </c>
      <c r="AH52" s="5">
        <f t="shared" si="61"/>
        <v>-13757.111191272124</v>
      </c>
      <c r="AI52" s="42">
        <f t="shared" si="55"/>
        <v>0</v>
      </c>
      <c r="AJ52" s="42">
        <f t="shared" si="58"/>
        <v>1409.9936724203219</v>
      </c>
      <c r="AK52" s="42">
        <f t="shared" si="62"/>
        <v>-12347.117518851803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27570.096051117143</v>
      </c>
      <c r="K53" s="11">
        <f t="shared" si="41"/>
        <v>275.70096051117144</v>
      </c>
      <c r="L53" s="24">
        <f t="shared" si="49"/>
        <v>3032.7255501050454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(Interventions)'!$B$392:$AV$512, 7)</f>
        <v>85.874119306473602</v>
      </c>
      <c r="S53" s="46">
        <f>VLOOKUP(I53, '[1]Lapse Rates'!$A$4:$F$24, 6)</f>
        <v>2.516404E-4</v>
      </c>
      <c r="T53" s="33">
        <f t="shared" si="59"/>
        <v>0.52646658530735602</v>
      </c>
      <c r="U53" s="33">
        <f t="shared" si="50"/>
        <v>4.5209854357555659E-2</v>
      </c>
      <c r="V53" s="39">
        <f t="shared" si="45"/>
        <v>1.3248026211337718E-4</v>
      </c>
      <c r="W53" s="32">
        <f t="shared" si="51"/>
        <v>0.48112425068768699</v>
      </c>
      <c r="X53" s="31"/>
      <c r="Y53" s="5">
        <f t="shared" si="56"/>
        <v>0</v>
      </c>
      <c r="Z53" s="5">
        <f t="shared" si="46"/>
        <v>3.1705344520306369</v>
      </c>
      <c r="AA53" s="5">
        <f t="shared" si="52"/>
        <v>0</v>
      </c>
      <c r="AB53" s="5">
        <f t="shared" si="35"/>
        <v>2.8974697636739504</v>
      </c>
      <c r="AC53" s="32"/>
      <c r="AD53" s="5">
        <f t="shared" si="57"/>
        <v>13264.641803981294</v>
      </c>
      <c r="AE53" s="5">
        <f t="shared" si="37"/>
        <v>-132.64641803981294</v>
      </c>
      <c r="AF53" s="5">
        <f t="shared" si="37"/>
        <v>-1459.1178078356934</v>
      </c>
      <c r="AG53" s="5">
        <f t="shared" si="60"/>
        <v>-27226.685379896386</v>
      </c>
      <c r="AH53" s="5">
        <f t="shared" si="61"/>
        <v>-15553.807801790597</v>
      </c>
      <c r="AI53" s="42">
        <f t="shared" si="55"/>
        <v>0</v>
      </c>
      <c r="AJ53" s="42">
        <f t="shared" si="58"/>
        <v>1288.5597767906036</v>
      </c>
      <c r="AK53" s="42">
        <f t="shared" si="62"/>
        <v>-14265.248024999994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27570.096051117143</v>
      </c>
      <c r="K54" s="11">
        <f t="shared" si="41"/>
        <v>275.70096051117144</v>
      </c>
      <c r="L54" s="24">
        <f t="shared" si="49"/>
        <v>3032.7255501050454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(Interventions)'!$B$392:$AV$512, 7)</f>
        <v>95.319475162586258</v>
      </c>
      <c r="S54" s="46">
        <f>VLOOKUP(I54, '[1]Lapse Rates'!$A$4:$F$24, 6)</f>
        <v>2.7508159999999998E-4</v>
      </c>
      <c r="T54" s="33">
        <f t="shared" si="59"/>
        <v>0.48112425068768699</v>
      </c>
      <c r="U54" s="33">
        <f t="shared" si="50"/>
        <v>4.58605110635429E-2</v>
      </c>
      <c r="V54" s="39">
        <f t="shared" si="45"/>
        <v>1.3234842867797003E-4</v>
      </c>
      <c r="W54" s="32">
        <f t="shared" si="51"/>
        <v>0.43513139119546612</v>
      </c>
      <c r="X54" s="31"/>
      <c r="Y54" s="5">
        <f t="shared" si="56"/>
        <v>0</v>
      </c>
      <c r="Z54" s="5">
        <f t="shared" si="46"/>
        <v>2.8974697636739504</v>
      </c>
      <c r="AA54" s="5">
        <f t="shared" si="52"/>
        <v>0</v>
      </c>
      <c r="AB54" s="5">
        <f t="shared" si="35"/>
        <v>2.6204874258825437</v>
      </c>
      <c r="AC54" s="32"/>
      <c r="AD54" s="5">
        <f t="shared" si="57"/>
        <v>11996.61425011523</v>
      </c>
      <c r="AE54" s="5">
        <f t="shared" si="37"/>
        <v>-119.96614250115231</v>
      </c>
      <c r="AF54" s="5">
        <f t="shared" si="37"/>
        <v>-1319.6340877312437</v>
      </c>
      <c r="AG54" s="5">
        <f t="shared" si="60"/>
        <v>-27618.529717286376</v>
      </c>
      <c r="AH54" s="5">
        <f t="shared" si="61"/>
        <v>-17061.515697403542</v>
      </c>
      <c r="AI54" s="42">
        <f t="shared" si="55"/>
        <v>0</v>
      </c>
      <c r="AJ54" s="42">
        <f t="shared" si="58"/>
        <v>1165.3834211407575</v>
      </c>
      <c r="AK54" s="42">
        <f t="shared" si="62"/>
        <v>-15896.132276262784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27570.096051117143</v>
      </c>
      <c r="K55" s="11">
        <f t="shared" si="41"/>
        <v>275.70096051117144</v>
      </c>
      <c r="L55" s="24">
        <f t="shared" si="49"/>
        <v>3032.7255501050454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(Interventions)'!$B$392:$AV$512, 7)</f>
        <v>105.84818760631278</v>
      </c>
      <c r="S55" s="46">
        <f>VLOOKUP(I55, '[1]Lapse Rates'!$A$4:$F$24, 6)</f>
        <v>2.0998619999999999E-4</v>
      </c>
      <c r="T55" s="33">
        <f t="shared" si="59"/>
        <v>0.43513139119546612</v>
      </c>
      <c r="U55" s="33">
        <f t="shared" si="50"/>
        <v>4.6057869128653568E-2</v>
      </c>
      <c r="V55" s="39">
        <f t="shared" si="45"/>
        <v>9.137158733784938E-5</v>
      </c>
      <c r="W55" s="32">
        <f t="shared" si="51"/>
        <v>0.38898215047947471</v>
      </c>
      <c r="X55" s="31"/>
      <c r="Y55" s="5">
        <f t="shared" si="56"/>
        <v>0</v>
      </c>
      <c r="Z55" s="5">
        <f t="shared" si="56"/>
        <v>2.6204874258825437</v>
      </c>
      <c r="AA55" s="5">
        <f t="shared" si="52"/>
        <v>0</v>
      </c>
      <c r="AB55" s="5">
        <f t="shared" si="35"/>
        <v>2.3425633150110357</v>
      </c>
      <c r="AC55" s="32"/>
      <c r="AD55" s="5">
        <f t="shared" si="57"/>
        <v>10724.275250889221</v>
      </c>
      <c r="AE55" s="5">
        <f t="shared" si="37"/>
        <v>-107.24275250889221</v>
      </c>
      <c r="AF55" s="5">
        <f t="shared" si="37"/>
        <v>-1179.6761062939086</v>
      </c>
      <c r="AG55" s="5">
        <f t="shared" si="60"/>
        <v>-27737.384467479911</v>
      </c>
      <c r="AH55" s="5">
        <f t="shared" si="61"/>
        <v>-18300.028075393489</v>
      </c>
      <c r="AI55" s="42">
        <f t="shared" si="55"/>
        <v>0</v>
      </c>
      <c r="AJ55" s="42">
        <f t="shared" si="58"/>
        <v>1041.7879579075893</v>
      </c>
      <c r="AK55" s="42">
        <f t="shared" si="62"/>
        <v>-17258.240117485901</v>
      </c>
    </row>
    <row r="56" spans="1:37" ht="15" x14ac:dyDescent="0.2">
      <c r="I56" s="2">
        <f t="shared" si="40"/>
        <v>19</v>
      </c>
      <c r="J56" s="11">
        <f t="shared" si="32"/>
        <v>27570.096051117143</v>
      </c>
      <c r="K56" s="11">
        <f t="shared" si="41"/>
        <v>275.70096051117144</v>
      </c>
      <c r="L56" s="24">
        <f t="shared" si="49"/>
        <v>3032.7255501050454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(Interventions)'!$B$392:$AV$512, 7)</f>
        <v>117.56734530817951</v>
      </c>
      <c r="S56" s="46">
        <f>VLOOKUP(I56, '[1]Lapse Rates'!$A$4:$F$24, 6)</f>
        <v>1.6037285799999999E-2</v>
      </c>
      <c r="T56" s="33">
        <f t="shared" si="59"/>
        <v>0.38898215047947471</v>
      </c>
      <c r="U56" s="33">
        <f t="shared" si="50"/>
        <v>4.573159880413865E-2</v>
      </c>
      <c r="V56" s="39">
        <f t="shared" si="45"/>
        <v>6.238217918337942E-3</v>
      </c>
      <c r="W56" s="32">
        <f t="shared" si="51"/>
        <v>0.33701233375699813</v>
      </c>
      <c r="X56" s="31"/>
      <c r="Y56" s="5">
        <f t="shared" si="56"/>
        <v>0</v>
      </c>
      <c r="Z56" s="5">
        <f t="shared" si="56"/>
        <v>2.3425633150110357</v>
      </c>
      <c r="AA56" s="5">
        <f t="shared" si="52"/>
        <v>0</v>
      </c>
      <c r="AB56" s="5">
        <f t="shared" si="35"/>
        <v>2.029586007461432</v>
      </c>
      <c r="AC56" s="32"/>
      <c r="AD56" s="5">
        <f t="shared" si="57"/>
        <v>9291.4624120915869</v>
      </c>
      <c r="AE56" s="5">
        <f t="shared" si="37"/>
        <v>-92.914624120915875</v>
      </c>
      <c r="AF56" s="5">
        <f t="shared" si="37"/>
        <v>-1022.0659152853773</v>
      </c>
      <c r="AG56" s="5">
        <f t="shared" si="60"/>
        <v>-27540.895016217615</v>
      </c>
      <c r="AH56" s="5">
        <f t="shared" si="61"/>
        <v>-19364.413143532322</v>
      </c>
      <c r="AI56" s="42">
        <f t="shared" si="55"/>
        <v>0</v>
      </c>
      <c r="AJ56" s="42">
        <f t="shared" si="58"/>
        <v>902.60734346112542</v>
      </c>
      <c r="AK56" s="42">
        <f t="shared" si="62"/>
        <v>-18461.805800071197</v>
      </c>
    </row>
    <row r="57" spans="1:37" ht="15" x14ac:dyDescent="0.2">
      <c r="I57" s="2">
        <f t="shared" si="40"/>
        <v>20</v>
      </c>
      <c r="J57" s="11">
        <f t="shared" si="32"/>
        <v>27570.096051117143</v>
      </c>
      <c r="K57" s="11">
        <f t="shared" si="41"/>
        <v>275.70096051117144</v>
      </c>
      <c r="L57" s="24">
        <f t="shared" si="49"/>
        <v>3032.7255501050454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(Interventions)'!$B$392:$AV$512, 7)</f>
        <v>130.66191225317374</v>
      </c>
      <c r="S57" s="46">
        <f>VLOOKUP(I57, '[1]Lapse Rates'!$A$4:$F$24, 6)</f>
        <v>0</v>
      </c>
      <c r="T57" s="33">
        <f t="shared" si="59"/>
        <v>0.33701233375699813</v>
      </c>
      <c r="U57" s="33">
        <f t="shared" si="50"/>
        <v>4.403467598159419E-2</v>
      </c>
      <c r="V57" s="39">
        <f t="shared" si="45"/>
        <v>0</v>
      </c>
      <c r="W57" s="32">
        <f t="shared" si="51"/>
        <v>0.29297765777540397</v>
      </c>
      <c r="X57" s="31"/>
      <c r="Y57" s="5">
        <f t="shared" si="56"/>
        <v>0</v>
      </c>
      <c r="Z57" s="5">
        <f t="shared" si="56"/>
        <v>2.029586007461432</v>
      </c>
      <c r="AA57" s="5">
        <f t="shared" si="52"/>
        <v>0</v>
      </c>
      <c r="AB57" s="5">
        <f t="shared" si="35"/>
        <v>1.7643964186442376</v>
      </c>
      <c r="AC57" s="32"/>
      <c r="AD57" s="5">
        <f t="shared" si="57"/>
        <v>8077.4221656992149</v>
      </c>
      <c r="AE57" s="5">
        <f t="shared" si="37"/>
        <v>-80.774221656992154</v>
      </c>
      <c r="AF57" s="5">
        <f t="shared" si="37"/>
        <v>-888.52082834539976</v>
      </c>
      <c r="AG57" s="5">
        <f t="shared" si="60"/>
        <v>-26518.958881719489</v>
      </c>
      <c r="AH57" s="5">
        <f t="shared" si="61"/>
        <v>-19410.831766022668</v>
      </c>
      <c r="AI57" s="42">
        <f t="shared" si="55"/>
        <v>0</v>
      </c>
      <c r="AJ57" s="42">
        <f t="shared" si="58"/>
        <v>784.67026569787402</v>
      </c>
      <c r="AK57" s="42">
        <f t="shared" si="62"/>
        <v>-18626.161500324793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403157.48531064671</v>
      </c>
      <c r="AE60" s="21">
        <f t="shared" ref="AE60:AK60" si="63">SUM(AE37:AE57)</f>
        <v>-14514.004005054612</v>
      </c>
      <c r="AF60" s="21">
        <f t="shared" si="63"/>
        <v>-42205.639326259778</v>
      </c>
      <c r="AG60" s="21">
        <f t="shared" si="63"/>
        <v>-416293.31116006582</v>
      </c>
      <c r="AH60" s="21">
        <f t="shared" si="63"/>
        <v>-69855.469180733606</v>
      </c>
      <c r="AI60" s="21">
        <f t="shared" si="63"/>
        <v>0</v>
      </c>
      <c r="AJ60" s="21">
        <f t="shared" si="63"/>
        <v>36511.61564776281</v>
      </c>
      <c r="AK60" s="21">
        <f t="shared" si="63"/>
        <v>-33343.853532970767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214265.24234788454</v>
      </c>
      <c r="AE62" s="21">
        <f t="shared" ref="AE62:AK62" si="64">AE37+NPV($D$6,AE38:AE57)</f>
        <v>-12649.194138047498</v>
      </c>
      <c r="AF62" s="21">
        <f t="shared" si="64"/>
        <v>-21692.629435852417</v>
      </c>
      <c r="AG62" s="21">
        <f t="shared" si="64"/>
        <v>-155346.29657087394</v>
      </c>
      <c r="AH62" s="21">
        <f t="shared" si="64"/>
        <v>24577.122203110659</v>
      </c>
      <c r="AI62" s="21">
        <f t="shared" si="64"/>
        <v>0</v>
      </c>
      <c r="AJ62" s="21">
        <f t="shared" si="64"/>
        <v>18159.915434083952</v>
      </c>
      <c r="AK62" s="21">
        <f t="shared" si="64"/>
        <v>42737.037637194633</v>
      </c>
    </row>
    <row r="64" spans="1:37" x14ac:dyDescent="0.15">
      <c r="AC64" s="22" t="str">
        <f>"Present Value at "&amp;TEXT($D$7,"0.00%")&amp;":"</f>
        <v>Present Value at 5.64%:</v>
      </c>
      <c r="AD64" s="21">
        <f>AD37+NPV($D$7,AD38:AD57)</f>
        <v>270179.36446654366</v>
      </c>
      <c r="AE64" s="21">
        <f t="shared" ref="AE64:AK64" si="65">AE37+NPV($D$7,AE38:AE57)</f>
        <v>-13198.639050542908</v>
      </c>
      <c r="AF64" s="21">
        <f t="shared" si="65"/>
        <v>-27736.553335901888</v>
      </c>
      <c r="AG64" s="21">
        <f t="shared" si="65"/>
        <v>-225818.69341119329</v>
      </c>
      <c r="AH64" s="21">
        <f t="shared" si="65"/>
        <v>3425.4786689055363</v>
      </c>
      <c r="AI64" s="21">
        <f t="shared" si="65"/>
        <v>0</v>
      </c>
      <c r="AJ64" s="21">
        <f t="shared" si="65"/>
        <v>23592.458969735722</v>
      </c>
      <c r="AK64" s="21">
        <f t="shared" si="65"/>
        <v>27017.937638641255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27125.130302554997</v>
      </c>
    </row>
    <row r="69" spans="1:39" x14ac:dyDescent="0.15">
      <c r="G69" s="49" t="s">
        <v>111</v>
      </c>
      <c r="I69" s="1">
        <v>0</v>
      </c>
      <c r="J69" s="11">
        <f>H$68</f>
        <v>27125.130302554997</v>
      </c>
      <c r="K69" s="11">
        <f>J69*$C$10</f>
        <v>10850.052121021999</v>
      </c>
      <c r="L69" s="24">
        <f>$C$78</f>
        <v>3797.5445643051971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27125.130302554997</v>
      </c>
      <c r="AE69" s="5">
        <f>-$W69*K69</f>
        <v>-10850.052121021999</v>
      </c>
      <c r="AF69" s="5">
        <f>-$W69*L69</f>
        <v>-3797.5445643051971</v>
      </c>
      <c r="AG69" s="5"/>
      <c r="AH69" s="5">
        <f>SUM(AD69:AG69)</f>
        <v>12477.5336172278</v>
      </c>
      <c r="AI69" s="42">
        <f>Y69-AA69</f>
        <v>0</v>
      </c>
      <c r="AJ69" s="42"/>
      <c r="AK69" s="42">
        <f>SUM(AH69:AJ69)</f>
        <v>12477.5336172278</v>
      </c>
      <c r="AL69" s="6" t="s">
        <v>39</v>
      </c>
      <c r="AM69" s="36">
        <f>AK96</f>
        <v>26700.413396984346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27125.130302554997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(Interventions)'!$B$392:$AV$512, 10)</f>
        <v>19.355604865713204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1.9355604865713204E-2</v>
      </c>
      <c r="V70" s="39">
        <f>MIN(S70*T70,T70-U70)</f>
        <v>1.1402544E-3</v>
      </c>
      <c r="W70" s="32">
        <f>T70-SUM(U70:V70)</f>
        <v>0.97950414073428682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5.8988579917026884</v>
      </c>
      <c r="AC70" s="32"/>
      <c r="AD70" s="5">
        <f t="shared" ref="AD70:AD72" si="74">$W70*J70</f>
        <v>26569.177449309696</v>
      </c>
      <c r="AE70" s="5">
        <f t="shared" ref="AE70:AF89" si="75">-$W70*K70</f>
        <v>0</v>
      </c>
      <c r="AF70" s="5">
        <f t="shared" si="75"/>
        <v>0</v>
      </c>
      <c r="AG70" s="5">
        <f>-U70*M70</f>
        <v>-11656.506562673598</v>
      </c>
      <c r="AH70" s="5">
        <f t="shared" ref="AH70:AH78" si="76">SUM(AD70:AG70)</f>
        <v>14912.670886636099</v>
      </c>
      <c r="AI70" s="42">
        <f>-M70*$W69*(N70-N69)/1000</f>
        <v>0</v>
      </c>
      <c r="AJ70" s="42">
        <f>$D$6*SUM(Y70:Z70,AD70:AE70)</f>
        <v>2607.0270944262816</v>
      </c>
      <c r="AK70" s="42">
        <f t="shared" ref="AK70" si="77">SUM(AH70:AJ70)</f>
        <v>17519.697981062382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27125.130302554997</v>
      </c>
      <c r="K71" s="11">
        <f t="shared" ref="K71:K89" si="79">J71*$C$11</f>
        <v>271.25130302554999</v>
      </c>
      <c r="L71" s="24">
        <f>$C$79</f>
        <v>2983.7906552285472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(Interventions)'!$B$392:$AV$512, 10)</f>
        <v>21.090253821950675</v>
      </c>
      <c r="S71" s="46">
        <f>VLOOKUP(I71, '[1]Lapse Rates'!$A$4:$F$24, 6)</f>
        <v>1.1150343000000001E-3</v>
      </c>
      <c r="T71" s="33">
        <f t="shared" ref="T71:T73" si="80">W70</f>
        <v>0.97950414073428682</v>
      </c>
      <c r="U71" s="33">
        <f>T71*R71/1000</f>
        <v>2.0657990947737806E-2</v>
      </c>
      <c r="V71" s="39">
        <f t="shared" ref="V71:V89" si="81">MIN(S71*T71,T71-U71)</f>
        <v>1.092180713910757E-3</v>
      </c>
      <c r="W71" s="32">
        <f>T71-SUM(U71:V71)</f>
        <v>0.95775396907263821</v>
      </c>
      <c r="X71" s="32"/>
      <c r="Y71" s="5">
        <f t="shared" ref="Y71:Z86" si="82">AA70</f>
        <v>0</v>
      </c>
      <c r="Z71" s="5">
        <f t="shared" si="82"/>
        <v>5.8988579917026884</v>
      </c>
      <c r="AA71" s="5">
        <f>O71*W71</f>
        <v>0</v>
      </c>
      <c r="AB71" s="5">
        <f t="shared" si="73"/>
        <v>5.7678721504064585</v>
      </c>
      <c r="AC71" s="32"/>
      <c r="AD71" s="5">
        <f t="shared" si="74"/>
        <v>25979.20120888454</v>
      </c>
      <c r="AE71" s="5">
        <f t="shared" si="75"/>
        <v>-259.79201208884541</v>
      </c>
      <c r="AF71" s="5">
        <f t="shared" si="75"/>
        <v>-2857.7373429269887</v>
      </c>
      <c r="AG71" s="5">
        <f t="shared" ref="AG71:AG74" si="83">-U71*M71</f>
        <v>-12440.841230465192</v>
      </c>
      <c r="AH71" s="5">
        <f t="shared" si="76"/>
        <v>10420.830623403514</v>
      </c>
      <c r="AI71" s="42">
        <f>-M71*($W70*N71-$W69*N70)/1000</f>
        <v>0</v>
      </c>
      <c r="AJ71" s="42">
        <f t="shared" ref="AJ71:AJ72" si="84">$D$6*SUM(Y71:Z71,AD71:AE71)</f>
        <v>2523.6527201746439</v>
      </c>
      <c r="AK71" s="42">
        <f>SUM(AH71:AJ71)</f>
        <v>12944.483343578158</v>
      </c>
      <c r="AL71" s="48" t="s">
        <v>59</v>
      </c>
      <c r="AM71" s="54">
        <f>AK96/AD96</f>
        <v>9.999998157841776E-2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27125.130302554997</v>
      </c>
      <c r="K72" s="11">
        <f t="shared" si="79"/>
        <v>271.25130302554999</v>
      </c>
      <c r="L72" s="24">
        <f t="shared" ref="L72:L89" si="85">$C$79</f>
        <v>2983.7906552285472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(Interventions)'!$B$392:$AV$512, 10)</f>
        <v>22.92222506156649</v>
      </c>
      <c r="S72" s="46">
        <f>VLOOKUP(I72, '[1]Lapse Rates'!$A$4:$F$24, 6)</f>
        <v>9.1335750000000001E-4</v>
      </c>
      <c r="T72" s="33">
        <f t="shared" si="80"/>
        <v>0.95775396907263821</v>
      </c>
      <c r="U72" s="33">
        <f t="shared" ref="U72:U89" si="86">T72*R72/1000</f>
        <v>2.1953852032691602E-2</v>
      </c>
      <c r="V72" s="39">
        <f t="shared" si="81"/>
        <v>8.7477177080726219E-4</v>
      </c>
      <c r="W72" s="32">
        <f t="shared" ref="W72:W89" si="87">T72-SUM(U72:V72)</f>
        <v>0.9349253452691394</v>
      </c>
      <c r="X72" s="32"/>
      <c r="Y72" s="5">
        <f t="shared" si="82"/>
        <v>0</v>
      </c>
      <c r="Z72" s="5">
        <f t="shared" si="82"/>
        <v>5.7678721504064585</v>
      </c>
      <c r="AA72" s="5">
        <f t="shared" ref="AA72:AA89" si="88">O72*W72</f>
        <v>0</v>
      </c>
      <c r="AB72" s="5">
        <f t="shared" si="73"/>
        <v>5.6303915575608858</v>
      </c>
      <c r="AC72" s="32"/>
      <c r="AD72" s="5">
        <f t="shared" si="74"/>
        <v>25359.971813586628</v>
      </c>
      <c r="AE72" s="5">
        <f t="shared" si="75"/>
        <v>-253.59971813586628</v>
      </c>
      <c r="AF72" s="5">
        <f>-$W72*L72</f>
        <v>-2789.6215085503813</v>
      </c>
      <c r="AG72" s="5">
        <f t="shared" si="83"/>
        <v>-13221.246355795831</v>
      </c>
      <c r="AH72" s="5">
        <f t="shared" si="76"/>
        <v>9095.504231104549</v>
      </c>
      <c r="AI72" s="42">
        <f>-M72*($W71*N72-$W70*N71)/1000</f>
        <v>0</v>
      </c>
      <c r="AJ72" s="42">
        <f t="shared" si="84"/>
        <v>2463.500930821675</v>
      </c>
      <c r="AK72" s="42">
        <f t="shared" ref="AK72:AK79" si="89">SUM(AH72:AJ72)</f>
        <v>11559.005161926223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27125.130302554997</v>
      </c>
      <c r="K73" s="11">
        <f t="shared" si="79"/>
        <v>271.25130302554999</v>
      </c>
      <c r="L73" s="24">
        <f t="shared" si="85"/>
        <v>2983.7906552285472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(Interventions)'!$B$392:$AV$512, 10)</f>
        <v>24.848843770414831</v>
      </c>
      <c r="S73" s="46">
        <f>VLOOKUP(I73, '[1]Lapse Rates'!$A$4:$F$24, 6)</f>
        <v>8.7679360000000005E-4</v>
      </c>
      <c r="T73" s="33">
        <f t="shared" si="80"/>
        <v>0.9349253452691394</v>
      </c>
      <c r="U73" s="33">
        <f t="shared" si="86"/>
        <v>2.3231813841593989E-2</v>
      </c>
      <c r="V73" s="39">
        <f t="shared" si="81"/>
        <v>8.1973655920977175E-4</v>
      </c>
      <c r="W73" s="32">
        <f t="shared" si="87"/>
        <v>0.91087379486833564</v>
      </c>
      <c r="X73" s="32"/>
      <c r="Y73" s="5">
        <f>AA72</f>
        <v>0</v>
      </c>
      <c r="Z73" s="5">
        <f t="shared" si="82"/>
        <v>5.6303915575608858</v>
      </c>
      <c r="AA73" s="5">
        <f t="shared" si="88"/>
        <v>0</v>
      </c>
      <c r="AB73" s="5">
        <f t="shared" si="73"/>
        <v>5.4855461460976294</v>
      </c>
      <c r="AC73" s="32"/>
      <c r="AD73" s="5">
        <f>$W73*J73</f>
        <v>24707.570374986357</v>
      </c>
      <c r="AE73" s="5">
        <f t="shared" si="75"/>
        <v>-247.07570374986358</v>
      </c>
      <c r="AF73" s="5">
        <f t="shared" si="75"/>
        <v>-2717.8567172207045</v>
      </c>
      <c r="AG73" s="5">
        <f t="shared" si="83"/>
        <v>-13990.872018009306</v>
      </c>
      <c r="AH73" s="5">
        <f t="shared" si="76"/>
        <v>7751.7659360064845</v>
      </c>
      <c r="AI73" s="42">
        <f t="shared" ref="AI73:AI89" si="91">-M73*($W72*N73-$W71*N72)/1000</f>
        <v>0</v>
      </c>
      <c r="AJ73" s="42">
        <f>$D$6*SUM(Y73:Z73,AD73:AE73)</f>
        <v>2400.126868660097</v>
      </c>
      <c r="AK73" s="42">
        <f t="shared" si="89"/>
        <v>10151.892804666582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27125.130302554997</v>
      </c>
      <c r="K74" s="11">
        <f t="shared" si="79"/>
        <v>271.25130302554999</v>
      </c>
      <c r="L74" s="24">
        <f t="shared" si="85"/>
        <v>2983.7906552285472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(Interventions)'!$B$392:$AV$512, 10)</f>
        <v>27.004383138659012</v>
      </c>
      <c r="S74" s="46">
        <f>VLOOKUP(I74, '[1]Lapse Rates'!$A$4:$F$24, 6)</f>
        <v>8.7786349999999995E-4</v>
      </c>
      <c r="T74" s="33">
        <f>W73</f>
        <v>0.91087379486833564</v>
      </c>
      <c r="U74" s="33">
        <f t="shared" si="86"/>
        <v>2.4597584947588833E-2</v>
      </c>
      <c r="V74" s="39">
        <f t="shared" si="81"/>
        <v>7.9962285762139908E-4</v>
      </c>
      <c r="W74" s="32">
        <f t="shared" si="87"/>
        <v>0.88547658706312538</v>
      </c>
      <c r="X74" s="32"/>
      <c r="Y74" s="5">
        <f t="shared" ref="Y74:Z89" si="92">AA73</f>
        <v>0</v>
      </c>
      <c r="Z74" s="5">
        <f t="shared" si="82"/>
        <v>5.4855461460976294</v>
      </c>
      <c r="AA74" s="5">
        <f t="shared" si="88"/>
        <v>0</v>
      </c>
      <c r="AB74" s="5">
        <f t="shared" si="73"/>
        <v>5.3325967955043891</v>
      </c>
      <c r="AC74" s="32"/>
      <c r="AD74" s="5">
        <f t="shared" ref="AD74:AD88" si="93">$W74*J74</f>
        <v>24018.66780394896</v>
      </c>
      <c r="AE74" s="5">
        <f t="shared" si="75"/>
        <v>-240.18667803948961</v>
      </c>
      <c r="AF74" s="5">
        <f t="shared" si="75"/>
        <v>-2642.0767659026205</v>
      </c>
      <c r="AG74" s="5">
        <f t="shared" si="83"/>
        <v>-14813.378985401476</v>
      </c>
      <c r="AH74" s="5">
        <f t="shared" si="76"/>
        <v>6323.025374605375</v>
      </c>
      <c r="AI74" s="42">
        <f t="shared" si="91"/>
        <v>0</v>
      </c>
      <c r="AJ74" s="42">
        <f t="shared" ref="AJ74:AJ89" si="94">$D$6*SUM(Y74:Z74,AD74:AE74)</f>
        <v>2333.2071305286513</v>
      </c>
      <c r="AK74" s="42">
        <f t="shared" si="89"/>
        <v>8656.2325051340267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27125.130302554997</v>
      </c>
      <c r="K75" s="11">
        <f t="shared" si="79"/>
        <v>271.25130302554999</v>
      </c>
      <c r="L75" s="24">
        <f t="shared" si="85"/>
        <v>2983.7906552285472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(Interventions)'!$B$392:$AV$512, 10)</f>
        <v>29.732359967690016</v>
      </c>
      <c r="S75" s="46">
        <f>VLOOKUP(I75, '[1]Lapse Rates'!$A$4:$F$24, 6)</f>
        <v>8.7081910000000003E-4</v>
      </c>
      <c r="T75" s="33">
        <f t="shared" ref="T75:T89" si="95">W74</f>
        <v>0.88547658706312538</v>
      </c>
      <c r="U75" s="33">
        <f t="shared" si="86"/>
        <v>2.6327308629522452E-2</v>
      </c>
      <c r="V75" s="39">
        <f t="shared" si="81"/>
        <v>7.7108992461738253E-4</v>
      </c>
      <c r="W75" s="32">
        <f t="shared" si="87"/>
        <v>0.85837818850898551</v>
      </c>
      <c r="X75" s="32"/>
      <c r="Y75" s="5">
        <f t="shared" si="92"/>
        <v>0</v>
      </c>
      <c r="Z75" s="5">
        <f t="shared" si="82"/>
        <v>5.3325967955043891</v>
      </c>
      <c r="AA75" s="5">
        <f t="shared" si="88"/>
        <v>0</v>
      </c>
      <c r="AB75" s="5">
        <f t="shared" si="73"/>
        <v>5.1694023808757779</v>
      </c>
      <c r="AC75" s="32"/>
      <c r="AD75" s="5">
        <f t="shared" si="93"/>
        <v>23283.620212177349</v>
      </c>
      <c r="AE75" s="5">
        <f t="shared" si="75"/>
        <v>-232.83620212177351</v>
      </c>
      <c r="AF75" s="5">
        <f t="shared" si="75"/>
        <v>-2561.2208175251194</v>
      </c>
      <c r="AG75" s="5">
        <f>-U75*M75</f>
        <v>-15855.068748648677</v>
      </c>
      <c r="AH75" s="5">
        <f t="shared" si="76"/>
        <v>4634.494443881782</v>
      </c>
      <c r="AI75" s="42">
        <f t="shared" si="91"/>
        <v>0</v>
      </c>
      <c r="AJ75" s="42">
        <f t="shared" si="94"/>
        <v>2261.8050391320912</v>
      </c>
      <c r="AK75" s="42">
        <f t="shared" si="89"/>
        <v>6896.2994830138732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27125.130302554997</v>
      </c>
      <c r="K76" s="11">
        <f t="shared" si="79"/>
        <v>271.25130302554999</v>
      </c>
      <c r="L76" s="24">
        <f t="shared" si="85"/>
        <v>2983.7906552285472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(Interventions)'!$B$392:$AV$512, 10)</f>
        <v>32.513322178330029</v>
      </c>
      <c r="S76" s="46">
        <f>VLOOKUP(I76, '[1]Lapse Rates'!$A$4:$F$24, 6)</f>
        <v>7.8743759999999998E-4</v>
      </c>
      <c r="T76" s="33">
        <f t="shared" si="95"/>
        <v>0.85837818850898551</v>
      </c>
      <c r="U76" s="33">
        <f t="shared" si="86"/>
        <v>2.7908726593843951E-2</v>
      </c>
      <c r="V76" s="39">
        <f t="shared" si="81"/>
        <v>6.7591926065186313E-4</v>
      </c>
      <c r="W76" s="32">
        <f t="shared" si="87"/>
        <v>0.82979354265448968</v>
      </c>
      <c r="X76" s="32"/>
      <c r="Y76" s="5">
        <f t="shared" si="92"/>
        <v>0</v>
      </c>
      <c r="Z76" s="5">
        <f t="shared" si="82"/>
        <v>5.1694023808757779</v>
      </c>
      <c r="AA76" s="5">
        <f t="shared" si="88"/>
        <v>0</v>
      </c>
      <c r="AB76" s="5">
        <f t="shared" si="73"/>
        <v>4.9972573539927065</v>
      </c>
      <c r="AC76" s="32"/>
      <c r="AD76" s="5">
        <f t="shared" si="93"/>
        <v>22508.257968721762</v>
      </c>
      <c r="AE76" s="5">
        <f t="shared" si="75"/>
        <v>-225.08257968721762</v>
      </c>
      <c r="AF76" s="5">
        <f t="shared" si="75"/>
        <v>-2475.930218341457</v>
      </c>
      <c r="AG76" s="5">
        <f t="shared" ref="AG76:AG89" si="96">-U76*M76</f>
        <v>-16807.444507884051</v>
      </c>
      <c r="AH76" s="5">
        <f t="shared" si="76"/>
        <v>2999.800662809037</v>
      </c>
      <c r="AI76" s="42">
        <f t="shared" si="91"/>
        <v>0</v>
      </c>
      <c r="AJ76" s="42">
        <f t="shared" si="94"/>
        <v>2186.4866240378528</v>
      </c>
      <c r="AK76" s="42">
        <f t="shared" si="89"/>
        <v>5186.2872868468894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27125.130302554997</v>
      </c>
      <c r="K77" s="11">
        <f t="shared" si="79"/>
        <v>271.25130302554999</v>
      </c>
      <c r="L77" s="24">
        <f t="shared" si="85"/>
        <v>2983.7906552285472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(Interventions)'!$B$392:$AV$512, 10)</f>
        <v>35.703868479100493</v>
      </c>
      <c r="S77" s="46">
        <f>VLOOKUP(I77, '[1]Lapse Rates'!$A$4:$F$24, 6)</f>
        <v>7.0183349999999997E-4</v>
      </c>
      <c r="T77" s="33">
        <f t="shared" si="95"/>
        <v>0.82979354265448968</v>
      </c>
      <c r="U77" s="33">
        <f t="shared" si="86"/>
        <v>2.9626839511742765E-2</v>
      </c>
      <c r="V77" s="39">
        <f t="shared" si="81"/>
        <v>5.8237690631859971E-4</v>
      </c>
      <c r="W77" s="32">
        <f t="shared" si="87"/>
        <v>0.79958432623642828</v>
      </c>
      <c r="X77" s="32"/>
      <c r="Y77" s="5">
        <f t="shared" si="92"/>
        <v>0</v>
      </c>
      <c r="Z77" s="5">
        <f t="shared" si="82"/>
        <v>4.9972573539927065</v>
      </c>
      <c r="AA77" s="5">
        <f t="shared" si="88"/>
        <v>0</v>
      </c>
      <c r="AB77" s="5">
        <f t="shared" si="73"/>
        <v>4.8153286920503797</v>
      </c>
      <c r="AC77" s="32"/>
      <c r="AD77" s="5">
        <f t="shared" si="93"/>
        <v>21688.829037043761</v>
      </c>
      <c r="AE77" s="5">
        <f t="shared" si="75"/>
        <v>-216.88829037043763</v>
      </c>
      <c r="AF77" s="5">
        <f t="shared" si="75"/>
        <v>-2385.7922406914686</v>
      </c>
      <c r="AG77" s="5">
        <f t="shared" si="96"/>
        <v>-17842.141932317332</v>
      </c>
      <c r="AH77" s="5">
        <f t="shared" si="76"/>
        <v>1244.0065736645229</v>
      </c>
      <c r="AI77" s="42">
        <f t="shared" si="91"/>
        <v>0</v>
      </c>
      <c r="AJ77" s="42">
        <f t="shared" si="94"/>
        <v>2106.88761819508</v>
      </c>
      <c r="AK77" s="42">
        <f t="shared" si="89"/>
        <v>3350.8941918596029</v>
      </c>
    </row>
    <row r="78" spans="1:39" ht="15" x14ac:dyDescent="0.2">
      <c r="A78" s="12"/>
      <c r="B78" s="13">
        <v>1</v>
      </c>
      <c r="C78" s="10">
        <f>$H$68*0.14+$B$81</f>
        <v>3797.5445643051971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27125.130302554997</v>
      </c>
      <c r="K78" s="11">
        <f t="shared" si="79"/>
        <v>271.25130302554999</v>
      </c>
      <c r="L78" s="24">
        <f t="shared" si="85"/>
        <v>2983.7906552285472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(Interventions)'!$B$392:$AV$512, 10)</f>
        <v>39.36386948203576</v>
      </c>
      <c r="S78" s="46">
        <f>VLOOKUP(I78, '[1]Lapse Rates'!$A$4:$F$24, 6)</f>
        <v>6.5742610000000005E-4</v>
      </c>
      <c r="T78" s="33">
        <f t="shared" si="95"/>
        <v>0.79958432623642828</v>
      </c>
      <c r="U78" s="33">
        <f t="shared" si="86"/>
        <v>3.1474733057852262E-2</v>
      </c>
      <c r="V78" s="39">
        <f t="shared" si="81"/>
        <v>5.256676052187428E-4</v>
      </c>
      <c r="W78" s="32">
        <f t="shared" si="87"/>
        <v>0.76758392557335731</v>
      </c>
      <c r="X78" s="32"/>
      <c r="Y78" s="5">
        <f t="shared" si="92"/>
        <v>0</v>
      </c>
      <c r="Z78" s="5">
        <f t="shared" si="82"/>
        <v>4.8153286920503797</v>
      </c>
      <c r="AA78" s="5">
        <f t="shared" si="88"/>
        <v>0</v>
      </c>
      <c r="AB78" s="5">
        <f t="shared" si="73"/>
        <v>4.6226129991411735</v>
      </c>
      <c r="AC78" s="32"/>
      <c r="AD78" s="5">
        <f t="shared" si="93"/>
        <v>20820.813999323993</v>
      </c>
      <c r="AE78" s="5">
        <f t="shared" si="75"/>
        <v>-208.20813999323994</v>
      </c>
      <c r="AF78" s="5">
        <f t="shared" si="75"/>
        <v>-2290.3097442294284</v>
      </c>
      <c r="AG78" s="5">
        <f t="shared" si="96"/>
        <v>-18954.99701469731</v>
      </c>
      <c r="AH78" s="5">
        <f t="shared" si="76"/>
        <v>-632.70089959598408</v>
      </c>
      <c r="AI78" s="42">
        <f t="shared" si="91"/>
        <v>0</v>
      </c>
      <c r="AJ78" s="42">
        <f t="shared" si="94"/>
        <v>2022.5690185450371</v>
      </c>
      <c r="AK78" s="42">
        <f t="shared" si="89"/>
        <v>1389.868118949053</v>
      </c>
    </row>
    <row r="79" spans="1:39" ht="15" x14ac:dyDescent="0.2">
      <c r="A79" s="12"/>
      <c r="B79" s="70" t="s">
        <v>49</v>
      </c>
      <c r="C79" s="10">
        <f>$H$68*0.11+$B$81</f>
        <v>2983.7906552285472</v>
      </c>
      <c r="D79" s="1"/>
      <c r="E79" s="1"/>
      <c r="F79" s="1"/>
      <c r="I79" s="2">
        <f t="shared" si="78"/>
        <v>10</v>
      </c>
      <c r="J79" s="11">
        <f t="shared" si="68"/>
        <v>27125.130302554997</v>
      </c>
      <c r="K79" s="11">
        <f t="shared" si="79"/>
        <v>271.25130302554999</v>
      </c>
      <c r="L79" s="24">
        <f t="shared" si="85"/>
        <v>2983.7906552285472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(Interventions)'!$B$392:$AV$512, 10)</f>
        <v>43.707014572649491</v>
      </c>
      <c r="S79" s="46">
        <f>VLOOKUP(I79, '[1]Lapse Rates'!$A$4:$F$24, 6)</f>
        <v>5.9033320000000003E-4</v>
      </c>
      <c r="T79" s="33">
        <f t="shared" si="95"/>
        <v>0.76758392557335731</v>
      </c>
      <c r="U79" s="33">
        <f t="shared" si="86"/>
        <v>3.3548801820766229E-2</v>
      </c>
      <c r="V79" s="39">
        <f t="shared" si="81"/>
        <v>4.5313027505228189E-4</v>
      </c>
      <c r="W79" s="32">
        <f t="shared" si="87"/>
        <v>0.73358199347753883</v>
      </c>
      <c r="X79" s="32"/>
      <c r="Y79" s="5">
        <f t="shared" si="92"/>
        <v>0</v>
      </c>
      <c r="Z79" s="5">
        <f t="shared" si="82"/>
        <v>4.6226129991411735</v>
      </c>
      <c r="AA79" s="5">
        <f t="shared" si="88"/>
        <v>0</v>
      </c>
      <c r="AB79" s="5">
        <f t="shared" si="73"/>
        <v>4.4178435034998476</v>
      </c>
      <c r="AC79" s="32"/>
      <c r="AD79" s="5">
        <f t="shared" si="93"/>
        <v>19898.507160686291</v>
      </c>
      <c r="AE79" s="5">
        <f t="shared" si="75"/>
        <v>-198.98507160686293</v>
      </c>
      <c r="AF79" s="5">
        <f t="shared" si="75"/>
        <v>-2188.8550969822095</v>
      </c>
      <c r="AG79" s="5">
        <f t="shared" si="96"/>
        <v>-20204.061371718224</v>
      </c>
      <c r="AH79" s="5">
        <f>SUM(AD79:AG79)</f>
        <v>-2693.3943796210042</v>
      </c>
      <c r="AI79" s="42">
        <f t="shared" si="91"/>
        <v>0</v>
      </c>
      <c r="AJ79" s="42">
        <f t="shared" si="94"/>
        <v>1932.9765952739078</v>
      </c>
      <c r="AK79" s="42">
        <f t="shared" si="89"/>
        <v>-760.41778434709636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27125.130302554997</v>
      </c>
      <c r="K80" s="11">
        <f t="shared" si="79"/>
        <v>271.25130302554999</v>
      </c>
      <c r="L80" s="24">
        <f t="shared" si="85"/>
        <v>2983.7906552285472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(Interventions)'!$B$392:$AV$512, 10)</f>
        <v>48.681490988645599</v>
      </c>
      <c r="S80" s="46">
        <f>VLOOKUP(I80, '[1]Lapse Rates'!$A$4:$F$24, 6)</f>
        <v>5.0522920000000001E-4</v>
      </c>
      <c r="T80" s="33">
        <f t="shared" si="95"/>
        <v>0.73358199347753883</v>
      </c>
      <c r="U80" s="33">
        <f t="shared" si="86"/>
        <v>3.5711865204909481E-2</v>
      </c>
      <c r="V80" s="39">
        <f t="shared" si="81"/>
        <v>3.7062704369906216E-4</v>
      </c>
      <c r="W80" s="32">
        <f t="shared" si="87"/>
        <v>0.69749950122893023</v>
      </c>
      <c r="X80" s="31"/>
      <c r="Y80" s="5">
        <f t="shared" si="92"/>
        <v>0</v>
      </c>
      <c r="Z80" s="5">
        <f t="shared" si="82"/>
        <v>4.4178435034998476</v>
      </c>
      <c r="AA80" s="5">
        <f t="shared" si="88"/>
        <v>0</v>
      </c>
      <c r="AB80" s="5">
        <f t="shared" si="73"/>
        <v>4.200544271255974</v>
      </c>
      <c r="AC80" s="32"/>
      <c r="AD80" s="5">
        <f t="shared" si="93"/>
        <v>18919.764856801852</v>
      </c>
      <c r="AE80" s="5">
        <f t="shared" si="75"/>
        <v>-189.19764856801854</v>
      </c>
      <c r="AF80" s="5">
        <f t="shared" si="75"/>
        <v>-2081.1924937934546</v>
      </c>
      <c r="AG80" s="5">
        <f t="shared" si="96"/>
        <v>-21506.720870487432</v>
      </c>
      <c r="AH80" s="5">
        <f t="shared" ref="AH80:AH89" si="97">SUM(AD80:AG80)</f>
        <v>-4857.3461560470496</v>
      </c>
      <c r="AI80" s="42">
        <f t="shared" si="91"/>
        <v>0</v>
      </c>
      <c r="AJ80" s="42">
        <f t="shared" si="94"/>
        <v>1837.9020335754326</v>
      </c>
      <c r="AK80" s="42">
        <f t="shared" ref="AK80:AK89" si="98">SUM(AH80:AJ80)</f>
        <v>-3019.444122471617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27125.130302554997</v>
      </c>
      <c r="K81" s="11">
        <f t="shared" si="79"/>
        <v>271.25130302554999</v>
      </c>
      <c r="L81" s="24">
        <f t="shared" si="85"/>
        <v>2983.7906552285472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(Interventions)'!$B$392:$AV$512, 10)</f>
        <v>54.352447981132386</v>
      </c>
      <c r="S81" s="46">
        <f>VLOOKUP(I81, '[1]Lapse Rates'!$A$4:$F$24, 6)</f>
        <v>4.8306569999999999E-4</v>
      </c>
      <c r="T81" s="33">
        <f t="shared" si="95"/>
        <v>0.69749950122893023</v>
      </c>
      <c r="U81" s="33">
        <f t="shared" si="86"/>
        <v>3.7910805357411211E-2</v>
      </c>
      <c r="V81" s="39">
        <f t="shared" si="81"/>
        <v>3.3693808481080406E-4</v>
      </c>
      <c r="W81" s="32">
        <f t="shared" si="87"/>
        <v>0.65925175778670819</v>
      </c>
      <c r="X81" s="31"/>
      <c r="Y81" s="5">
        <f t="shared" si="92"/>
        <v>0</v>
      </c>
      <c r="Z81" s="5">
        <f t="shared" si="82"/>
        <v>4.200544271255974</v>
      </c>
      <c r="AA81" s="5">
        <f t="shared" si="88"/>
        <v>0</v>
      </c>
      <c r="AB81" s="5">
        <f t="shared" si="73"/>
        <v>3.9702052684013149</v>
      </c>
      <c r="AC81" s="32"/>
      <c r="AD81" s="5">
        <f t="shared" si="93"/>
        <v>17882.289832152885</v>
      </c>
      <c r="AE81" s="5">
        <f t="shared" si="75"/>
        <v>-178.82289832152887</v>
      </c>
      <c r="AF81" s="5">
        <f t="shared" si="75"/>
        <v>-1967.0692343269734</v>
      </c>
      <c r="AG81" s="5">
        <f t="shared" si="96"/>
        <v>-22830.986399588397</v>
      </c>
      <c r="AH81" s="5">
        <f t="shared" si="97"/>
        <v>-7094.5887000840157</v>
      </c>
      <c r="AI81" s="42">
        <f t="shared" si="91"/>
        <v>0</v>
      </c>
      <c r="AJ81" s="42">
        <f t="shared" si="94"/>
        <v>1737.122179601866</v>
      </c>
      <c r="AK81" s="42">
        <f t="shared" si="98"/>
        <v>-5357.4665204821495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27125.130302554997</v>
      </c>
      <c r="K82" s="11">
        <f t="shared" si="79"/>
        <v>271.25130302554999</v>
      </c>
      <c r="L82" s="24">
        <f t="shared" si="85"/>
        <v>2983.7906552285472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(Interventions)'!$B$392:$AV$512, 10)</f>
        <v>60.855566120303955</v>
      </c>
      <c r="S82" s="46">
        <f>VLOOKUP(I82, '[1]Lapse Rates'!$A$4:$F$24, 6)</f>
        <v>4.5965829999999999E-4</v>
      </c>
      <c r="T82" s="33">
        <f t="shared" si="95"/>
        <v>0.65925175778670819</v>
      </c>
      <c r="U82" s="33">
        <f t="shared" si="86"/>
        <v>4.0119138935915628E-2</v>
      </c>
      <c r="V82" s="39">
        <f t="shared" si="81"/>
        <v>3.0303054225625002E-4</v>
      </c>
      <c r="W82" s="32">
        <f t="shared" si="87"/>
        <v>0.61882958830853629</v>
      </c>
      <c r="X82" s="31"/>
      <c r="Y82" s="5">
        <f t="shared" si="92"/>
        <v>0</v>
      </c>
      <c r="Z82" s="5">
        <f t="shared" si="82"/>
        <v>3.9702052684013149</v>
      </c>
      <c r="AA82" s="5">
        <f t="shared" si="88"/>
        <v>0</v>
      </c>
      <c r="AB82" s="5">
        <f t="shared" si="73"/>
        <v>3.7267712413746148</v>
      </c>
      <c r="AC82" s="32"/>
      <c r="AD82" s="5">
        <f t="shared" si="93"/>
        <v>16785.83321794551</v>
      </c>
      <c r="AE82" s="5">
        <f t="shared" si="75"/>
        <v>-167.85833217945512</v>
      </c>
      <c r="AF82" s="5">
        <f t="shared" si="75"/>
        <v>-1846.4579427739395</v>
      </c>
      <c r="AG82" s="5">
        <f t="shared" si="96"/>
        <v>-24160.908922237533</v>
      </c>
      <c r="AH82" s="5">
        <f t="shared" si="97"/>
        <v>-9389.3919792454162</v>
      </c>
      <c r="AI82" s="42">
        <f t="shared" si="91"/>
        <v>0</v>
      </c>
      <c r="AJ82" s="42">
        <f t="shared" si="94"/>
        <v>1630.6128134304804</v>
      </c>
      <c r="AK82" s="42">
        <f t="shared" si="98"/>
        <v>-7758.7791658149363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27125.130302554997</v>
      </c>
      <c r="K83" s="11">
        <f t="shared" si="79"/>
        <v>271.25130302554999</v>
      </c>
      <c r="L83" s="24">
        <f t="shared" si="85"/>
        <v>2983.7906552285472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(Interventions)'!$B$392:$AV$512, 10)</f>
        <v>68.055361863613783</v>
      </c>
      <c r="S83" s="46">
        <f>VLOOKUP(I83, '[1]Lapse Rates'!$A$4:$F$24, 6)</f>
        <v>3.6747819999999998E-4</v>
      </c>
      <c r="T83" s="33">
        <f t="shared" si="95"/>
        <v>0.61882958830853629</v>
      </c>
      <c r="U83" s="33">
        <f t="shared" si="86"/>
        <v>4.2114671564248585E-2</v>
      </c>
      <c r="V83" s="39">
        <f t="shared" si="81"/>
        <v>2.2740638321836195E-4</v>
      </c>
      <c r="W83" s="32">
        <f t="shared" si="87"/>
        <v>0.57648751036106938</v>
      </c>
      <c r="X83" s="31"/>
      <c r="Y83" s="5">
        <f t="shared" si="92"/>
        <v>0</v>
      </c>
      <c r="Z83" s="5">
        <f t="shared" si="82"/>
        <v>3.7267712413746148</v>
      </c>
      <c r="AA83" s="5">
        <f t="shared" si="88"/>
        <v>0</v>
      </c>
      <c r="AB83" s="5">
        <f t="shared" si="73"/>
        <v>3.4717749687723645</v>
      </c>
      <c r="AC83" s="32"/>
      <c r="AD83" s="5">
        <f t="shared" si="93"/>
        <v>15637.298836339531</v>
      </c>
      <c r="AE83" s="5">
        <f t="shared" si="75"/>
        <v>-156.37298836339531</v>
      </c>
      <c r="AF83" s="5">
        <f t="shared" si="75"/>
        <v>-1720.1180462713291</v>
      </c>
      <c r="AG83" s="5">
        <f t="shared" si="96"/>
        <v>-25362.676541465862</v>
      </c>
      <c r="AH83" s="5">
        <f t="shared" si="97"/>
        <v>-11601.868739761056</v>
      </c>
      <c r="AI83" s="42">
        <f t="shared" si="91"/>
        <v>0</v>
      </c>
      <c r="AJ83" s="42">
        <f t="shared" si="94"/>
        <v>1519.0444219452379</v>
      </c>
      <c r="AK83" s="42">
        <f t="shared" si="98"/>
        <v>-10082.824317815817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27125.130302554997</v>
      </c>
      <c r="K84" s="11">
        <f t="shared" si="79"/>
        <v>271.25130302554999</v>
      </c>
      <c r="L84" s="24">
        <f t="shared" si="85"/>
        <v>2983.7906552285472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(Interventions)'!$B$392:$AV$512, 10)</f>
        <v>75.985300356774303</v>
      </c>
      <c r="S84" s="46">
        <f>VLOOKUP(I84, '[1]Lapse Rates'!$A$4:$F$24, 6)</f>
        <v>3.9775519999999998E-4</v>
      </c>
      <c r="T84" s="33">
        <f t="shared" si="95"/>
        <v>0.57648751036106938</v>
      </c>
      <c r="U84" s="33">
        <f t="shared" si="86"/>
        <v>4.38045766267149E-2</v>
      </c>
      <c r="V84" s="39">
        <f t="shared" si="81"/>
        <v>2.293009049811692E-4</v>
      </c>
      <c r="W84" s="32">
        <f t="shared" si="87"/>
        <v>0.5324536328293733</v>
      </c>
      <c r="X84" s="31"/>
      <c r="Y84" s="5">
        <f t="shared" si="92"/>
        <v>0</v>
      </c>
      <c r="Z84" s="5">
        <f t="shared" si="82"/>
        <v>3.4717749687723645</v>
      </c>
      <c r="AA84" s="5">
        <f t="shared" si="88"/>
        <v>0</v>
      </c>
      <c r="AB84" s="5">
        <f t="shared" si="73"/>
        <v>3.2065901884520067</v>
      </c>
      <c r="AC84" s="32"/>
      <c r="AD84" s="5">
        <f t="shared" si="93"/>
        <v>14442.874170565527</v>
      </c>
      <c r="AE84" s="5">
        <f t="shared" si="75"/>
        <v>-144.42874170565526</v>
      </c>
      <c r="AF84" s="5">
        <f t="shared" si="75"/>
        <v>-1588.7301739787761</v>
      </c>
      <c r="AG84" s="5">
        <f t="shared" si="96"/>
        <v>-26380.386377329887</v>
      </c>
      <c r="AH84" s="5">
        <f t="shared" si="97"/>
        <v>-13670.671122448792</v>
      </c>
      <c r="AI84" s="42">
        <f t="shared" si="91"/>
        <v>0</v>
      </c>
      <c r="AJ84" s="42">
        <f t="shared" si="94"/>
        <v>1403.0180776955899</v>
      </c>
      <c r="AK84" s="42">
        <f t="shared" si="98"/>
        <v>-12267.653044753202</v>
      </c>
    </row>
    <row r="85" spans="1:37" ht="15" x14ac:dyDescent="0.2">
      <c r="I85" s="2">
        <f t="shared" si="78"/>
        <v>16</v>
      </c>
      <c r="J85" s="11">
        <f t="shared" si="68"/>
        <v>27125.130302554997</v>
      </c>
      <c r="K85" s="11">
        <f t="shared" si="79"/>
        <v>271.25130302554999</v>
      </c>
      <c r="L85" s="24">
        <f t="shared" si="85"/>
        <v>2983.7906552285472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(Interventions)'!$B$392:$AV$512, 10)</f>
        <v>84.539288436424798</v>
      </c>
      <c r="S85" s="46">
        <f>VLOOKUP(I85, '[1]Lapse Rates'!$A$4:$F$24, 6)</f>
        <v>2.516404E-4</v>
      </c>
      <c r="T85" s="33">
        <f t="shared" si="95"/>
        <v>0.5324536328293733</v>
      </c>
      <c r="U85" s="33">
        <f t="shared" si="86"/>
        <v>4.5013251244784613E-2</v>
      </c>
      <c r="V85" s="39">
        <f t="shared" si="81"/>
        <v>1.3398684514663662E-4</v>
      </c>
      <c r="W85" s="32">
        <f t="shared" si="87"/>
        <v>0.48730639473944204</v>
      </c>
      <c r="X85" s="31"/>
      <c r="Y85" s="5">
        <f t="shared" si="92"/>
        <v>0</v>
      </c>
      <c r="Z85" s="5">
        <f t="shared" si="82"/>
        <v>3.2065901884520067</v>
      </c>
      <c r="AA85" s="5">
        <f t="shared" si="88"/>
        <v>0</v>
      </c>
      <c r="AB85" s="5">
        <f t="shared" si="73"/>
        <v>2.9347004279753945</v>
      </c>
      <c r="AC85" s="32"/>
      <c r="AD85" s="5">
        <f t="shared" si="93"/>
        <v>13218.249454575665</v>
      </c>
      <c r="AE85" s="5">
        <f t="shared" si="75"/>
        <v>-132.18249454575667</v>
      </c>
      <c r="AF85" s="5">
        <f t="shared" si="75"/>
        <v>-1454.0202668566608</v>
      </c>
      <c r="AG85" s="5">
        <f t="shared" si="96"/>
        <v>-27108.285283895391</v>
      </c>
      <c r="AH85" s="5">
        <f t="shared" si="97"/>
        <v>-15476.238590722143</v>
      </c>
      <c r="AI85" s="42">
        <f t="shared" si="91"/>
        <v>0</v>
      </c>
      <c r="AJ85" s="42">
        <f t="shared" si="94"/>
        <v>1284.0577352764212</v>
      </c>
      <c r="AK85" s="42">
        <f t="shared" si="98"/>
        <v>-14192.180855445722</v>
      </c>
    </row>
    <row r="86" spans="1:37" ht="15" x14ac:dyDescent="0.2">
      <c r="I86" s="2">
        <f t="shared" si="78"/>
        <v>17</v>
      </c>
      <c r="J86" s="11">
        <f t="shared" si="68"/>
        <v>27125.130302554997</v>
      </c>
      <c r="K86" s="11">
        <f t="shared" si="79"/>
        <v>271.25130302554999</v>
      </c>
      <c r="L86" s="24">
        <f t="shared" si="85"/>
        <v>2983.7906552285472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(Interventions)'!$B$392:$AV$512, 10)</f>
        <v>93.837825289592701</v>
      </c>
      <c r="S86" s="46">
        <f>VLOOKUP(I86, '[1]Lapse Rates'!$A$4:$F$24, 6)</f>
        <v>2.7508159999999998E-4</v>
      </c>
      <c r="T86" s="33">
        <f t="shared" si="95"/>
        <v>0.48730639473944204</v>
      </c>
      <c r="U86" s="33">
        <f t="shared" si="86"/>
        <v>4.5727772332061059E-2</v>
      </c>
      <c r="V86" s="39">
        <f t="shared" si="81"/>
        <v>1.3404902275515729E-4</v>
      </c>
      <c r="W86" s="32">
        <f t="shared" si="87"/>
        <v>0.44144457338462584</v>
      </c>
      <c r="X86" s="31"/>
      <c r="Y86" s="5">
        <f t="shared" si="92"/>
        <v>0</v>
      </c>
      <c r="Z86" s="5">
        <f t="shared" si="82"/>
        <v>2.9347004279753945</v>
      </c>
      <c r="AA86" s="5">
        <f t="shared" si="88"/>
        <v>0</v>
      </c>
      <c r="AB86" s="5">
        <f t="shared" si="73"/>
        <v>2.6585072398484981</v>
      </c>
      <c r="AC86" s="32"/>
      <c r="AD86" s="5">
        <f t="shared" si="93"/>
        <v>11974.241574413778</v>
      </c>
      <c r="AE86" s="5">
        <f t="shared" si="75"/>
        <v>-119.74241574413779</v>
      </c>
      <c r="AF86" s="5">
        <f t="shared" si="75"/>
        <v>-1317.1781928663993</v>
      </c>
      <c r="AG86" s="5">
        <f t="shared" si="96"/>
        <v>-27538.590603764798</v>
      </c>
      <c r="AH86" s="5">
        <f t="shared" si="97"/>
        <v>-17001.269637961559</v>
      </c>
      <c r="AI86" s="42">
        <f t="shared" si="91"/>
        <v>0</v>
      </c>
      <c r="AJ86" s="42">
        <f t="shared" si="94"/>
        <v>1163.214261577476</v>
      </c>
      <c r="AK86" s="42">
        <f t="shared" si="98"/>
        <v>-15838.055376384084</v>
      </c>
    </row>
    <row r="87" spans="1:37" ht="15" x14ac:dyDescent="0.2">
      <c r="I87" s="2">
        <f t="shared" si="78"/>
        <v>18</v>
      </c>
      <c r="J87" s="11">
        <f t="shared" si="68"/>
        <v>27125.130302554997</v>
      </c>
      <c r="K87" s="11">
        <f t="shared" si="79"/>
        <v>271.25130302554999</v>
      </c>
      <c r="L87" s="24">
        <f t="shared" si="85"/>
        <v>2983.7906552285472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(Interventions)'!$B$392:$AV$512, 10)</f>
        <v>104.2028789906706</v>
      </c>
      <c r="S87" s="46">
        <f>VLOOKUP(I87, '[1]Lapse Rates'!$A$4:$F$24, 6)</f>
        <v>2.0998619999999999E-4</v>
      </c>
      <c r="T87" s="33">
        <f t="shared" si="95"/>
        <v>0.44144457338462584</v>
      </c>
      <c r="U87" s="33">
        <f t="shared" si="86"/>
        <v>4.5999795461486373E-2</v>
      </c>
      <c r="V87" s="39">
        <f t="shared" si="81"/>
        <v>9.2697268475658721E-5</v>
      </c>
      <c r="W87" s="32">
        <f t="shared" si="87"/>
        <v>0.39535208065466382</v>
      </c>
      <c r="X87" s="31"/>
      <c r="Y87" s="5">
        <f t="shared" si="92"/>
        <v>0</v>
      </c>
      <c r="Z87" s="5">
        <f t="shared" si="92"/>
        <v>2.6585072398484981</v>
      </c>
      <c r="AA87" s="5">
        <f t="shared" si="88"/>
        <v>0</v>
      </c>
      <c r="AB87" s="5">
        <f t="shared" si="73"/>
        <v>2.3809248818057753</v>
      </c>
      <c r="AC87" s="32"/>
      <c r="AD87" s="5">
        <f t="shared" si="93"/>
        <v>10723.976703143988</v>
      </c>
      <c r="AE87" s="5">
        <f t="shared" si="75"/>
        <v>-107.2397670314399</v>
      </c>
      <c r="AF87" s="5">
        <f t="shared" si="75"/>
        <v>-1179.6478437825488</v>
      </c>
      <c r="AG87" s="5">
        <f t="shared" si="96"/>
        <v>-27702.410820975478</v>
      </c>
      <c r="AH87" s="5">
        <f t="shared" si="97"/>
        <v>-18265.321728645478</v>
      </c>
      <c r="AI87" s="42">
        <f t="shared" si="91"/>
        <v>0</v>
      </c>
      <c r="AJ87" s="42">
        <f t="shared" si="94"/>
        <v>1041.7626929928701</v>
      </c>
      <c r="AK87" s="42">
        <f t="shared" si="98"/>
        <v>-17223.559035652608</v>
      </c>
    </row>
    <row r="88" spans="1:37" ht="15" x14ac:dyDescent="0.2">
      <c r="I88" s="2">
        <f t="shared" si="78"/>
        <v>19</v>
      </c>
      <c r="J88" s="11">
        <f t="shared" si="68"/>
        <v>27125.130302554997</v>
      </c>
      <c r="K88" s="11">
        <f t="shared" si="79"/>
        <v>271.25130302554999</v>
      </c>
      <c r="L88" s="24">
        <f t="shared" si="85"/>
        <v>2983.7906552285472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(Interventions)'!$B$392:$AV$512, 10)</f>
        <v>115.73987361945133</v>
      </c>
      <c r="S88" s="46">
        <f>VLOOKUP(I88, '[1]Lapse Rates'!$A$4:$F$24, 6)</f>
        <v>1.6037285799999999E-2</v>
      </c>
      <c r="T88" s="33">
        <f t="shared" si="95"/>
        <v>0.39535208065466382</v>
      </c>
      <c r="U88" s="33">
        <f t="shared" si="86"/>
        <v>4.5757999850157924E-2</v>
      </c>
      <c r="V88" s="39">
        <f t="shared" si="81"/>
        <v>6.3403743090834942E-3</v>
      </c>
      <c r="W88" s="32">
        <f t="shared" si="87"/>
        <v>0.34325370649542242</v>
      </c>
      <c r="X88" s="31"/>
      <c r="Y88" s="5">
        <f t="shared" si="92"/>
        <v>0</v>
      </c>
      <c r="Z88" s="5">
        <f t="shared" si="92"/>
        <v>2.3809248818057753</v>
      </c>
      <c r="AA88" s="5">
        <f t="shared" si="88"/>
        <v>0</v>
      </c>
      <c r="AB88" s="5">
        <f t="shared" si="73"/>
        <v>2.0671733640903174</v>
      </c>
      <c r="AC88" s="32"/>
      <c r="AD88" s="5">
        <f t="shared" si="93"/>
        <v>9310.8015155233024</v>
      </c>
      <c r="AE88" s="5">
        <f t="shared" si="75"/>
        <v>-93.108015155233019</v>
      </c>
      <c r="AF88" s="5">
        <f t="shared" si="75"/>
        <v>-1024.1972018136039</v>
      </c>
      <c r="AG88" s="5">
        <f t="shared" si="96"/>
        <v>-27556.794491760757</v>
      </c>
      <c r="AH88" s="5">
        <f t="shared" si="97"/>
        <v>-19363.29819320629</v>
      </c>
      <c r="AI88" s="42">
        <f t="shared" si="91"/>
        <v>0</v>
      </c>
      <c r="AJ88" s="42">
        <f t="shared" si="94"/>
        <v>904.48930111701281</v>
      </c>
      <c r="AK88" s="42">
        <f t="shared" si="98"/>
        <v>-18458.808892089277</v>
      </c>
    </row>
    <row r="89" spans="1:37" ht="15" x14ac:dyDescent="0.2">
      <c r="I89" s="2">
        <f t="shared" si="78"/>
        <v>20</v>
      </c>
      <c r="J89" s="11">
        <f t="shared" si="68"/>
        <v>27125.130302554997</v>
      </c>
      <c r="K89" s="11">
        <f t="shared" si="79"/>
        <v>271.25130302554999</v>
      </c>
      <c r="L89" s="24">
        <f t="shared" si="85"/>
        <v>2983.7906552285472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(Interventions)'!$B$392:$AV$512, 10)</f>
        <v>128.63089807307259</v>
      </c>
      <c r="S89" s="46">
        <f>VLOOKUP(I89, '[1]Lapse Rates'!$A$4:$F$24, 6)</f>
        <v>0</v>
      </c>
      <c r="T89" s="33">
        <f t="shared" si="95"/>
        <v>0.34325370649542242</v>
      </c>
      <c r="U89" s="33">
        <f t="shared" si="86"/>
        <v>4.4153032533417055E-2</v>
      </c>
      <c r="V89" s="39">
        <f t="shared" si="81"/>
        <v>0</v>
      </c>
      <c r="W89" s="32">
        <f t="shared" si="87"/>
        <v>0.29910067396200535</v>
      </c>
      <c r="X89" s="31"/>
      <c r="Y89" s="5">
        <f t="shared" si="92"/>
        <v>0</v>
      </c>
      <c r="Z89" s="5">
        <f t="shared" si="92"/>
        <v>2.0671733640903174</v>
      </c>
      <c r="AA89" s="5">
        <f t="shared" si="88"/>
        <v>0</v>
      </c>
      <c r="AB89" s="5">
        <f t="shared" si="73"/>
        <v>1.8012709977946451</v>
      </c>
      <c r="AC89" s="32"/>
      <c r="AD89" s="5">
        <f>$W89*J89</f>
        <v>8113.1447548014139</v>
      </c>
      <c r="AE89" s="5">
        <f t="shared" si="75"/>
        <v>-81.131447548014137</v>
      </c>
      <c r="AF89" s="5">
        <f t="shared" si="75"/>
        <v>-892.45379594039196</v>
      </c>
      <c r="AG89" s="5">
        <f t="shared" si="96"/>
        <v>-26590.236629567218</v>
      </c>
      <c r="AH89" s="5">
        <f t="shared" si="97"/>
        <v>-19450.677118254211</v>
      </c>
      <c r="AI89" s="42">
        <f t="shared" si="91"/>
        <v>0</v>
      </c>
      <c r="AJ89" s="42">
        <f t="shared" si="94"/>
        <v>788.14329514857582</v>
      </c>
      <c r="AK89" s="42">
        <f t="shared" si="98"/>
        <v>-18662.533823105634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398968.22224748775</v>
      </c>
      <c r="AE92" s="21">
        <f t="shared" ref="AE92:AK92" si="99">SUM(AE69:AE89)</f>
        <v>-14302.791265978232</v>
      </c>
      <c r="AF92" s="21">
        <f t="shared" si="99"/>
        <v>-41778.01020907965</v>
      </c>
      <c r="AG92" s="21">
        <f t="shared" si="99"/>
        <v>-412524.55566868378</v>
      </c>
      <c r="AH92" s="21">
        <f t="shared" si="99"/>
        <v>-69637.134896253861</v>
      </c>
      <c r="AI92" s="21">
        <f t="shared" si="99"/>
        <v>0</v>
      </c>
      <c r="AJ92" s="21">
        <f t="shared" si="99"/>
        <v>36147.606452156288</v>
      </c>
      <c r="AK92" s="21">
        <f t="shared" si="99"/>
        <v>-33489.52844409753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211581.73091574354</v>
      </c>
      <c r="AE94" s="21">
        <f t="shared" ref="AE94:AK94" si="100">AE69+NPV($D$6,AE70:AE89)</f>
        <v>-12452.662226513601</v>
      </c>
      <c r="AF94" s="21">
        <f t="shared" si="100"/>
        <v>-21426.41124034936</v>
      </c>
      <c r="AG94" s="21">
        <f t="shared" si="100"/>
        <v>-153274.68537331</v>
      </c>
      <c r="AH94" s="21">
        <f t="shared" si="100"/>
        <v>24427.972075570615</v>
      </c>
      <c r="AI94" s="21">
        <f t="shared" si="100"/>
        <v>0</v>
      </c>
      <c r="AJ94" s="21">
        <f t="shared" si="100"/>
        <v>17942.148283996139</v>
      </c>
      <c r="AK94" s="21">
        <f t="shared" si="100"/>
        <v>42370.120359566761</v>
      </c>
    </row>
    <row r="96" spans="1:37" x14ac:dyDescent="0.15">
      <c r="AC96" s="22" t="str">
        <f>"Present Value at "&amp;TEXT($D$7,"0.00%")&amp;":"</f>
        <v>Present Value at 5.64%:</v>
      </c>
      <c r="AD96" s="21">
        <f>AD69+NPV($D$7,AD70:AD89)</f>
        <v>267004.18315623864</v>
      </c>
      <c r="AE96" s="21">
        <f t="shared" ref="AE96:AK96" si="101">AE69+NPV($D$7,AE70:AE89)</f>
        <v>-12997.341916892443</v>
      </c>
      <c r="AF96" s="21">
        <f t="shared" si="101"/>
        <v>-27417.940689673633</v>
      </c>
      <c r="AG96" s="21">
        <f t="shared" si="101"/>
        <v>-223215.42206462822</v>
      </c>
      <c r="AH96" s="21">
        <f t="shared" si="101"/>
        <v>3373.4784850443011</v>
      </c>
      <c r="AI96" s="21">
        <f t="shared" si="101"/>
        <v>0</v>
      </c>
      <c r="AJ96" s="21">
        <f t="shared" si="101"/>
        <v>23326.934911940039</v>
      </c>
      <c r="AK96" s="21">
        <f t="shared" si="101"/>
        <v>26700.413396984346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26564.39390687503</v>
      </c>
    </row>
    <row r="101" spans="1:39" x14ac:dyDescent="0.15">
      <c r="G101" s="49" t="s">
        <v>112</v>
      </c>
      <c r="I101" s="1">
        <v>0</v>
      </c>
      <c r="J101" s="11">
        <f>H$100</f>
        <v>26564.39390687503</v>
      </c>
      <c r="K101" s="11">
        <f>J101*$C$10</f>
        <v>10625.757562750012</v>
      </c>
      <c r="L101" s="24">
        <f>$C$110</f>
        <v>3719.0215953110878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26564.39390687503</v>
      </c>
      <c r="AE101" s="5">
        <f>-$W101*K101</f>
        <v>-10625.757562750012</v>
      </c>
      <c r="AF101" s="5">
        <f>-$W101*L101</f>
        <v>-3719.0215953110878</v>
      </c>
      <c r="AG101" s="5"/>
      <c r="AH101" s="5">
        <f>SUM(AD101:AG101)</f>
        <v>12219.61474881393</v>
      </c>
      <c r="AI101" s="42">
        <f>Y101-AA101</f>
        <v>0</v>
      </c>
      <c r="AJ101" s="42"/>
      <c r="AK101" s="42">
        <f>SUM(AH101:AJ101)</f>
        <v>12219.61474881393</v>
      </c>
      <c r="AL101" s="6" t="s">
        <v>39</v>
      </c>
      <c r="AM101" s="36">
        <f>AK128</f>
        <v>26281.372897781352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26564.39390687503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(Interventions)'!$B$392:$AV$512, 13)</f>
        <v>19.046738830622036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1.9046738830622037E-2</v>
      </c>
      <c r="V102" s="39">
        <f>MIN(S102*T102,T102-U102)</f>
        <v>1.1402544E-3</v>
      </c>
      <c r="W102" s="32">
        <f>T102-SUM(U102:V102)</f>
        <v>0.97981300676937799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5.9007180725371571</v>
      </c>
      <c r="AC102" s="32"/>
      <c r="AD102" s="5">
        <f t="shared" ref="AD102:AD104" si="109">$W102*J102</f>
        <v>26028.138666901366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-11470.498479226679</v>
      </c>
      <c r="AH102" s="5">
        <f t="shared" ref="AH102:AH110" si="111">SUM(AD102:AG102)</f>
        <v>14557.640187674688</v>
      </c>
      <c r="AI102" s="42">
        <f>-M102*$W101*(N102-N101)/1000</f>
        <v>0</v>
      </c>
      <c r="AJ102" s="42">
        <f>$D$6*SUM(Y102:Z102,AD102:AE102)</f>
        <v>2553.9511898720243</v>
      </c>
      <c r="AK102" s="42">
        <f t="shared" ref="AK102" si="112">SUM(AH102:AJ102)</f>
        <v>17111.591377546712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26564.39390687503</v>
      </c>
      <c r="K103" s="11">
        <f t="shared" ref="K103:K121" si="115">J103*$C$11</f>
        <v>265.64393906875029</v>
      </c>
      <c r="L103" s="24">
        <f>$C$111</f>
        <v>2922.0897781048366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(Interventions)'!$B$392:$AV$512, 13)</f>
        <v>20.753707218408909</v>
      </c>
      <c r="S103" s="46">
        <f>VLOOKUP(I103, '[1]Lapse Rates'!$A$4:$F$24, 6)</f>
        <v>1.1150343000000001E-3</v>
      </c>
      <c r="T103" s="33">
        <f t="shared" ref="T103:T105" si="116">W102</f>
        <v>0.97981300676937799</v>
      </c>
      <c r="U103" s="33">
        <f>T103*R103/1000</f>
        <v>2.0334752271280579E-2</v>
      </c>
      <c r="V103" s="39">
        <f t="shared" ref="V103:V121" si="117">MIN(S103*T103,T103-U103)</f>
        <v>1.0925251101339887E-3</v>
      </c>
      <c r="W103" s="32">
        <f>T103-SUM(U103:V103)</f>
        <v>0.9583857293879634</v>
      </c>
      <c r="X103" s="32"/>
      <c r="Y103" s="5">
        <f t="shared" ref="Y103:Z118" si="118">AA102</f>
        <v>0</v>
      </c>
      <c r="Z103" s="5">
        <f t="shared" si="118"/>
        <v>5.9007180725371571</v>
      </c>
      <c r="AA103" s="5">
        <f>O103*W103</f>
        <v>0</v>
      </c>
      <c r="AB103" s="5">
        <f t="shared" si="108"/>
        <v>5.7716767942358382</v>
      </c>
      <c r="AC103" s="32"/>
      <c r="AD103" s="5">
        <f t="shared" si="109"/>
        <v>25458.936030189598</v>
      </c>
      <c r="AE103" s="5">
        <f t="shared" si="110"/>
        <v>-254.58936030189594</v>
      </c>
      <c r="AF103" s="5">
        <f t="shared" si="110"/>
        <v>-2800.4891433261159</v>
      </c>
      <c r="AG103" s="5">
        <f t="shared" ref="AG103:AG106" si="119">-U103*M103</f>
        <v>-12246.177525581032</v>
      </c>
      <c r="AH103" s="5">
        <f t="shared" si="111"/>
        <v>10157.680000980556</v>
      </c>
      <c r="AI103" s="42">
        <f>-M103*($W102*N103-$W101*N102)/1000</f>
        <v>0</v>
      </c>
      <c r="AJ103" s="42">
        <f t="shared" ref="AJ103:AJ104" si="120">$D$6*SUM(Y103:Z103,AD103:AE103)</f>
        <v>2473.1252687588999</v>
      </c>
      <c r="AK103" s="42">
        <f>SUM(AH103:AJ103)</f>
        <v>12630.805269739456</v>
      </c>
      <c r="AL103" s="48" t="s">
        <v>59</v>
      </c>
      <c r="AM103" s="54">
        <f>AK128/AD128</f>
        <v>0.10000000434943757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26564.39390687503</v>
      </c>
      <c r="K104" s="11">
        <f t="shared" si="115"/>
        <v>265.64393906875029</v>
      </c>
      <c r="L104" s="24">
        <f t="shared" ref="L104:L121" si="121">$C$111</f>
        <v>2922.0897781048366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(Interventions)'!$B$392:$AV$512, 13)</f>
        <v>22.556444874413831</v>
      </c>
      <c r="S104" s="46">
        <f>VLOOKUP(I104, '[1]Lapse Rates'!$A$4:$F$24, 6)</f>
        <v>9.1335750000000001E-4</v>
      </c>
      <c r="T104" s="33">
        <f t="shared" si="116"/>
        <v>0.9583857293879634</v>
      </c>
      <c r="U104" s="33">
        <f t="shared" ref="U104:U121" si="122">T104*R104/1000</f>
        <v>2.1617774873364488E-2</v>
      </c>
      <c r="V104" s="39">
        <f t="shared" si="117"/>
        <v>8.7534879382946676E-4</v>
      </c>
      <c r="W104" s="32">
        <f t="shared" ref="W104:W121" si="123">T104-SUM(U104:V104)</f>
        <v>0.93589260572076949</v>
      </c>
      <c r="X104" s="32"/>
      <c r="Y104" s="5">
        <f t="shared" si="118"/>
        <v>0</v>
      </c>
      <c r="Z104" s="5">
        <f t="shared" si="118"/>
        <v>5.7716767942358382</v>
      </c>
      <c r="AA104" s="5">
        <f t="shared" ref="AA104:AA121" si="124">O104*W104</f>
        <v>0</v>
      </c>
      <c r="AB104" s="5">
        <f t="shared" si="108"/>
        <v>5.6362166805061324</v>
      </c>
      <c r="AC104" s="32"/>
      <c r="AD104" s="5">
        <f t="shared" si="109"/>
        <v>24861.419832898202</v>
      </c>
      <c r="AE104" s="5">
        <f t="shared" si="110"/>
        <v>-248.61419832898201</v>
      </c>
      <c r="AF104" s="5">
        <f>-$W104*L104</f>
        <v>-2734.7622165805606</v>
      </c>
      <c r="AG104" s="5">
        <f t="shared" si="119"/>
        <v>-13018.850944211423</v>
      </c>
      <c r="AH104" s="5">
        <f t="shared" si="111"/>
        <v>8859.1924737772351</v>
      </c>
      <c r="AI104" s="42">
        <f>-M104*($W103*N104-$W102*N103)/1000</f>
        <v>0</v>
      </c>
      <c r="AJ104" s="42">
        <f t="shared" si="120"/>
        <v>2415.0824342447554</v>
      </c>
      <c r="AK104" s="42">
        <f t="shared" ref="AK104:AK111" si="125">SUM(AH104:AJ104)</f>
        <v>11274.274908021991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26564.39390687503</v>
      </c>
      <c r="K105" s="11">
        <f t="shared" si="115"/>
        <v>265.64393906875029</v>
      </c>
      <c r="L105" s="24">
        <f t="shared" si="121"/>
        <v>2922.0897781048366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(Interventions)'!$B$392:$AV$512, 13)</f>
        <v>24.452319667695448</v>
      </c>
      <c r="S105" s="46">
        <f>VLOOKUP(I105, '[1]Lapse Rates'!$A$4:$F$24, 6)</f>
        <v>8.7679360000000005E-4</v>
      </c>
      <c r="T105" s="33">
        <f t="shared" si="116"/>
        <v>0.93589260572076949</v>
      </c>
      <c r="U105" s="33">
        <f t="shared" si="122"/>
        <v>2.2884745169716711E-2</v>
      </c>
      <c r="V105" s="39">
        <f t="shared" si="117"/>
        <v>8.2058464698329416E-4</v>
      </c>
      <c r="W105" s="32">
        <f t="shared" si="123"/>
        <v>0.91218727590406945</v>
      </c>
      <c r="X105" s="32"/>
      <c r="Y105" s="5">
        <f>AA104</f>
        <v>0</v>
      </c>
      <c r="Z105" s="5">
        <f t="shared" si="118"/>
        <v>5.6362166805061324</v>
      </c>
      <c r="AA105" s="5">
        <f t="shared" si="124"/>
        <v>0</v>
      </c>
      <c r="AB105" s="5">
        <f t="shared" si="108"/>
        <v>5.4934563098043183</v>
      </c>
      <c r="AC105" s="32"/>
      <c r="AD105" s="5">
        <f>$W105*J105</f>
        <v>24231.702113954994</v>
      </c>
      <c r="AE105" s="5">
        <f t="shared" si="110"/>
        <v>-242.31702113954992</v>
      </c>
      <c r="AF105" s="5">
        <f t="shared" si="110"/>
        <v>-2665.4931146365775</v>
      </c>
      <c r="AG105" s="5">
        <f t="shared" si="119"/>
        <v>-13781.857198813324</v>
      </c>
      <c r="AH105" s="5">
        <f t="shared" si="111"/>
        <v>7542.0347793655437</v>
      </c>
      <c r="AI105" s="42">
        <f t="shared" ref="AI105:AI121" si="127">-M105*($W104*N105-$W103*N104)/1000</f>
        <v>0</v>
      </c>
      <c r="AJ105" s="42">
        <f>$D$6*SUM(Y105:Z105,AD105:AE105)</f>
        <v>2353.9115904615528</v>
      </c>
      <c r="AK105" s="42">
        <f t="shared" si="125"/>
        <v>9895.9463698270956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26564.39390687503</v>
      </c>
      <c r="K106" s="11">
        <f t="shared" si="115"/>
        <v>265.64393906875029</v>
      </c>
      <c r="L106" s="24">
        <f t="shared" si="121"/>
        <v>2922.0897781048366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(Interventions)'!$B$392:$AV$512, 13)</f>
        <v>26.573462131127219</v>
      </c>
      <c r="S106" s="46">
        <f>VLOOKUP(I106, '[1]Lapse Rates'!$A$4:$F$24, 6)</f>
        <v>8.7786349999999995E-4</v>
      </c>
      <c r="T106" s="33">
        <f>W105</f>
        <v>0.91218727590406945</v>
      </c>
      <c r="U106" s="33">
        <f t="shared" si="122"/>
        <v>2.4239974032732883E-2</v>
      </c>
      <c r="V106" s="39">
        <f t="shared" si="117"/>
        <v>8.0077591468061206E-4</v>
      </c>
      <c r="W106" s="32">
        <f t="shared" si="123"/>
        <v>0.887146525956656</v>
      </c>
      <c r="X106" s="32"/>
      <c r="Y106" s="5">
        <f t="shared" ref="Y106:Z121" si="128">AA105</f>
        <v>0</v>
      </c>
      <c r="Z106" s="5">
        <f t="shared" si="118"/>
        <v>5.4934563098043183</v>
      </c>
      <c r="AA106" s="5">
        <f t="shared" si="124"/>
        <v>0</v>
      </c>
      <c r="AB106" s="5">
        <f t="shared" si="108"/>
        <v>5.3426536518035102</v>
      </c>
      <c r="AC106" s="32"/>
      <c r="AD106" s="5">
        <f t="shared" ref="AD106:AD120" si="129">$W106*J106</f>
        <v>23566.509768628344</v>
      </c>
      <c r="AE106" s="5">
        <f t="shared" si="110"/>
        <v>-235.66509768628342</v>
      </c>
      <c r="AF106" s="5">
        <f t="shared" si="110"/>
        <v>-2592.3217951791617</v>
      </c>
      <c r="AG106" s="5">
        <f t="shared" si="119"/>
        <v>-14598.015321758692</v>
      </c>
      <c r="AH106" s="5">
        <f t="shared" si="111"/>
        <v>6140.5075540042053</v>
      </c>
      <c r="AI106" s="42">
        <f t="shared" si="127"/>
        <v>0</v>
      </c>
      <c r="AJ106" s="42">
        <f t="shared" ref="AJ106:AJ121" si="130">$D$6*SUM(Y106:Z106,AD106:AE106)</f>
        <v>2289.2947702834081</v>
      </c>
      <c r="AK106" s="42">
        <f t="shared" si="125"/>
        <v>8429.8023242876134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26564.39390687503</v>
      </c>
      <c r="K107" s="11">
        <f t="shared" si="115"/>
        <v>265.64393906875029</v>
      </c>
      <c r="L107" s="24">
        <f t="shared" si="121"/>
        <v>2922.0897781048366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(Interventions)'!$B$392:$AV$512, 13)</f>
        <v>28.949929442224491</v>
      </c>
      <c r="S107" s="46">
        <f>VLOOKUP(I107, '[1]Lapse Rates'!$A$4:$F$24, 6)</f>
        <v>8.7081910000000003E-4</v>
      </c>
      <c r="T107" s="33">
        <f t="shared" ref="T107:T121" si="131">W106</f>
        <v>0.887146525956656</v>
      </c>
      <c r="U107" s="33">
        <f t="shared" si="122"/>
        <v>2.568282933135977E-2</v>
      </c>
      <c r="V107" s="39">
        <f t="shared" si="117"/>
        <v>7.725441393017018E-4</v>
      </c>
      <c r="W107" s="32">
        <f t="shared" si="123"/>
        <v>0.86069115248599448</v>
      </c>
      <c r="X107" s="32"/>
      <c r="Y107" s="5">
        <f t="shared" si="128"/>
        <v>0</v>
      </c>
      <c r="Z107" s="5">
        <f t="shared" si="118"/>
        <v>5.3426536518035102</v>
      </c>
      <c r="AA107" s="5">
        <f t="shared" si="124"/>
        <v>0</v>
      </c>
      <c r="AB107" s="5">
        <f t="shared" si="108"/>
        <v>5.1833317207048797</v>
      </c>
      <c r="AC107" s="32"/>
      <c r="AD107" s="5">
        <f t="shared" si="129"/>
        <v>22863.7388068002</v>
      </c>
      <c r="AE107" s="5">
        <f t="shared" si="110"/>
        <v>-228.63738806800197</v>
      </c>
      <c r="AF107" s="5">
        <f t="shared" si="110"/>
        <v>-2515.0168187845957</v>
      </c>
      <c r="AG107" s="5">
        <f>-U107*M107</f>
        <v>-15466.944625395463</v>
      </c>
      <c r="AH107" s="5">
        <f t="shared" si="111"/>
        <v>4653.1399745521412</v>
      </c>
      <c r="AI107" s="42">
        <f t="shared" si="127"/>
        <v>0</v>
      </c>
      <c r="AJ107" s="42">
        <f t="shared" si="130"/>
        <v>2221.0275635008707</v>
      </c>
      <c r="AK107" s="42">
        <f t="shared" si="125"/>
        <v>6874.1675380530123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26564.39390687503</v>
      </c>
      <c r="K108" s="11">
        <f t="shared" si="115"/>
        <v>265.64393906875029</v>
      </c>
      <c r="L108" s="24">
        <f t="shared" si="121"/>
        <v>2922.0897781048366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(Interventions)'!$B$392:$AV$512, 13)</f>
        <v>31.65770843679503</v>
      </c>
      <c r="S108" s="46">
        <f>VLOOKUP(I108, '[1]Lapse Rates'!$A$4:$F$24, 6)</f>
        <v>7.8743759999999998E-4</v>
      </c>
      <c r="T108" s="33">
        <f t="shared" si="131"/>
        <v>0.86069115248599448</v>
      </c>
      <c r="U108" s="33">
        <f t="shared" si="122"/>
        <v>2.7247509559530706E-2</v>
      </c>
      <c r="V108" s="39">
        <f t="shared" si="117"/>
        <v>6.7774057545480547E-4</v>
      </c>
      <c r="W108" s="32">
        <f t="shared" si="123"/>
        <v>0.832765902351009</v>
      </c>
      <c r="X108" s="32"/>
      <c r="Y108" s="5">
        <f t="shared" si="128"/>
        <v>0</v>
      </c>
      <c r="Z108" s="5">
        <f t="shared" si="118"/>
        <v>5.1833317207048797</v>
      </c>
      <c r="AA108" s="5">
        <f t="shared" si="124"/>
        <v>0</v>
      </c>
      <c r="AB108" s="5">
        <f t="shared" si="108"/>
        <v>5.015157766069458</v>
      </c>
      <c r="AC108" s="32"/>
      <c r="AD108" s="5">
        <f t="shared" si="129"/>
        <v>22121.921462266429</v>
      </c>
      <c r="AE108" s="5">
        <f t="shared" si="110"/>
        <v>-221.21921462266428</v>
      </c>
      <c r="AF108" s="5">
        <f t="shared" si="110"/>
        <v>-2433.4167308141341</v>
      </c>
      <c r="AG108" s="5">
        <f t="shared" ref="AG108:AG121" si="132">-U108*M108</f>
        <v>-16409.240434526619</v>
      </c>
      <c r="AH108" s="5">
        <f t="shared" si="111"/>
        <v>3058.0450823030151</v>
      </c>
      <c r="AI108" s="42">
        <f t="shared" si="127"/>
        <v>0</v>
      </c>
      <c r="AJ108" s="42">
        <f t="shared" si="130"/>
        <v>2148.9673753356551</v>
      </c>
      <c r="AK108" s="42">
        <f t="shared" si="125"/>
        <v>5207.0124576386697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26564.39390687503</v>
      </c>
      <c r="K109" s="11">
        <f t="shared" si="115"/>
        <v>265.64393906875029</v>
      </c>
      <c r="L109" s="24">
        <f t="shared" si="121"/>
        <v>2922.0897781048366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(Interventions)'!$B$392:$AV$512, 13)</f>
        <v>34.764292992808379</v>
      </c>
      <c r="S109" s="46">
        <f>VLOOKUP(I109, '[1]Lapse Rates'!$A$4:$F$24, 6)</f>
        <v>7.0183349999999997E-4</v>
      </c>
      <c r="T109" s="33">
        <f t="shared" si="131"/>
        <v>0.832765902351009</v>
      </c>
      <c r="U109" s="33">
        <f t="shared" si="122"/>
        <v>2.8950517823750927E-2</v>
      </c>
      <c r="V109" s="39">
        <f t="shared" si="117"/>
        <v>5.844630079276669E-4</v>
      </c>
      <c r="W109" s="32">
        <f t="shared" si="123"/>
        <v>0.8032309215193304</v>
      </c>
      <c r="X109" s="32"/>
      <c r="Y109" s="5">
        <f t="shared" si="128"/>
        <v>0</v>
      </c>
      <c r="Z109" s="5">
        <f t="shared" si="118"/>
        <v>5.015157766069458</v>
      </c>
      <c r="AA109" s="5">
        <f t="shared" si="124"/>
        <v>0</v>
      </c>
      <c r="AB109" s="5">
        <f t="shared" si="108"/>
        <v>4.8372895463566481</v>
      </c>
      <c r="AC109" s="32"/>
      <c r="AD109" s="5">
        <f t="shared" si="129"/>
        <v>21337.342597421717</v>
      </c>
      <c r="AE109" s="5">
        <f t="shared" si="110"/>
        <v>-213.37342597421716</v>
      </c>
      <c r="AF109" s="5">
        <f t="shared" si="110"/>
        <v>-2347.1128652293637</v>
      </c>
      <c r="AG109" s="5">
        <f t="shared" si="132"/>
        <v>-17434.841398479697</v>
      </c>
      <c r="AH109" s="5">
        <f t="shared" si="111"/>
        <v>1342.0149077384413</v>
      </c>
      <c r="AI109" s="42">
        <f t="shared" si="127"/>
        <v>0</v>
      </c>
      <c r="AJ109" s="42">
        <f t="shared" si="130"/>
        <v>2072.7533626958516</v>
      </c>
      <c r="AK109" s="42">
        <f t="shared" si="125"/>
        <v>3414.7682704342928</v>
      </c>
    </row>
    <row r="110" spans="1:39" ht="15" x14ac:dyDescent="0.2">
      <c r="A110" s="12"/>
      <c r="B110" s="13">
        <v>1</v>
      </c>
      <c r="C110" s="10">
        <f>$H$100*0.14+$B$113</f>
        <v>3719.0215953110878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26564.39390687503</v>
      </c>
      <c r="K110" s="11">
        <f t="shared" si="115"/>
        <v>265.64393906875029</v>
      </c>
      <c r="L110" s="24">
        <f t="shared" si="121"/>
        <v>2922.0897781048366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(Interventions)'!$B$392:$AV$512, 13)</f>
        <v>38.327978179876929</v>
      </c>
      <c r="S110" s="46">
        <f>VLOOKUP(I110, '[1]Lapse Rates'!$A$4:$F$24, 6)</f>
        <v>6.5742610000000005E-4</v>
      </c>
      <c r="T110" s="33">
        <f t="shared" si="131"/>
        <v>0.8032309215193304</v>
      </c>
      <c r="U110" s="33">
        <f t="shared" si="122"/>
        <v>3.0786217233395335E-2</v>
      </c>
      <c r="V110" s="39">
        <f t="shared" si="117"/>
        <v>5.2806497213385949E-4</v>
      </c>
      <c r="W110" s="32">
        <f t="shared" si="123"/>
        <v>0.77191663931380117</v>
      </c>
      <c r="X110" s="32"/>
      <c r="Y110" s="5">
        <f t="shared" si="128"/>
        <v>0</v>
      </c>
      <c r="Z110" s="5">
        <f t="shared" si="118"/>
        <v>4.8372895463566481</v>
      </c>
      <c r="AA110" s="5">
        <f t="shared" si="124"/>
        <v>0</v>
      </c>
      <c r="AB110" s="5">
        <f t="shared" si="108"/>
        <v>4.6487058577731117</v>
      </c>
      <c r="AC110" s="32"/>
      <c r="AD110" s="5">
        <f t="shared" si="129"/>
        <v>20505.497670002991</v>
      </c>
      <c r="AE110" s="5">
        <f t="shared" si="110"/>
        <v>-205.0549767000299</v>
      </c>
      <c r="AF110" s="5">
        <f t="shared" si="110"/>
        <v>-2255.6097212878963</v>
      </c>
      <c r="AG110" s="5">
        <f t="shared" si="132"/>
        <v>-18540.352818250438</v>
      </c>
      <c r="AH110" s="5">
        <f t="shared" si="111"/>
        <v>-495.51984623537282</v>
      </c>
      <c r="AI110" s="42">
        <f t="shared" si="127"/>
        <v>0</v>
      </c>
      <c r="AJ110" s="42">
        <f t="shared" si="130"/>
        <v>1991.9479663175184</v>
      </c>
      <c r="AK110" s="42">
        <f t="shared" si="125"/>
        <v>1496.4281200821456</v>
      </c>
    </row>
    <row r="111" spans="1:39" ht="15" x14ac:dyDescent="0.2">
      <c r="A111" s="12"/>
      <c r="B111" s="70" t="s">
        <v>49</v>
      </c>
      <c r="C111" s="10">
        <f>$H$100*0.11+$B$113</f>
        <v>2922.0897781048366</v>
      </c>
      <c r="D111" s="1"/>
      <c r="E111" s="1"/>
      <c r="F111" s="1"/>
      <c r="I111" s="2">
        <f t="shared" si="113"/>
        <v>10</v>
      </c>
      <c r="J111" s="11">
        <f t="shared" si="114"/>
        <v>26564.39390687503</v>
      </c>
      <c r="K111" s="11">
        <f t="shared" si="115"/>
        <v>265.64393906875029</v>
      </c>
      <c r="L111" s="24">
        <f t="shared" si="121"/>
        <v>2922.0897781048366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(Interventions)'!$B$392:$AV$512, 13)</f>
        <v>42.556829978632408</v>
      </c>
      <c r="S111" s="46">
        <f>VLOOKUP(I111, '[1]Lapse Rates'!$A$4:$F$24, 6)</f>
        <v>5.9033320000000003E-4</v>
      </c>
      <c r="T111" s="33">
        <f t="shared" si="131"/>
        <v>0.77191663931380117</v>
      </c>
      <c r="U111" s="33">
        <f t="shared" si="122"/>
        <v>3.2850325176954756E-2</v>
      </c>
      <c r="V111" s="39">
        <f t="shared" si="117"/>
        <v>4.5568801981936207E-4</v>
      </c>
      <c r="W111" s="32">
        <f t="shared" si="123"/>
        <v>0.7386106261170271</v>
      </c>
      <c r="X111" s="32"/>
      <c r="Y111" s="5">
        <f t="shared" si="128"/>
        <v>0</v>
      </c>
      <c r="Z111" s="5">
        <f t="shared" si="118"/>
        <v>4.6487058577731117</v>
      </c>
      <c r="AA111" s="5">
        <f t="shared" si="124"/>
        <v>0</v>
      </c>
      <c r="AB111" s="5">
        <f t="shared" si="108"/>
        <v>4.4481273875583112</v>
      </c>
      <c r="AC111" s="32"/>
      <c r="AD111" s="5">
        <f t="shared" si="129"/>
        <v>19620.743615976306</v>
      </c>
      <c r="AE111" s="5">
        <f t="shared" si="110"/>
        <v>-196.20743615976303</v>
      </c>
      <c r="AF111" s="5">
        <f t="shared" si="110"/>
        <v>-2158.2865605761781</v>
      </c>
      <c r="AG111" s="5">
        <f t="shared" si="132"/>
        <v>-19783.418480992284</v>
      </c>
      <c r="AH111" s="5">
        <f>SUM(AD111:AG111)</f>
        <v>-2517.1688617519212</v>
      </c>
      <c r="AI111" s="42">
        <f t="shared" si="127"/>
        <v>0</v>
      </c>
      <c r="AJ111" s="42">
        <f t="shared" si="130"/>
        <v>1906.0030372846506</v>
      </c>
      <c r="AK111" s="42">
        <f t="shared" si="125"/>
        <v>-611.16582446727057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26564.39390687503</v>
      </c>
      <c r="K112" s="11">
        <f t="shared" si="115"/>
        <v>265.64393906875029</v>
      </c>
      <c r="L112" s="24">
        <f t="shared" si="121"/>
        <v>2922.0897781048366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(Interventions)'!$B$392:$AV$512, 13)</f>
        <v>47.400399120523346</v>
      </c>
      <c r="S112" s="46">
        <f>VLOOKUP(I112, '[1]Lapse Rates'!$A$4:$F$24, 6)</f>
        <v>5.0522920000000001E-4</v>
      </c>
      <c r="T112" s="33">
        <f t="shared" si="131"/>
        <v>0.7386106261170271</v>
      </c>
      <c r="U112" s="33">
        <f t="shared" si="122"/>
        <v>3.5010438472606729E-2</v>
      </c>
      <c r="V112" s="39">
        <f t="shared" si="117"/>
        <v>3.7316765574460471E-4</v>
      </c>
      <c r="W112" s="32">
        <f t="shared" si="123"/>
        <v>0.70322701998867576</v>
      </c>
      <c r="X112" s="31"/>
      <c r="Y112" s="5">
        <f t="shared" si="128"/>
        <v>0</v>
      </c>
      <c r="Z112" s="5">
        <f t="shared" si="118"/>
        <v>4.4481273875583112</v>
      </c>
      <c r="AA112" s="5">
        <f t="shared" si="124"/>
        <v>0</v>
      </c>
      <c r="AB112" s="5">
        <f t="shared" si="108"/>
        <v>4.2350370502076018</v>
      </c>
      <c r="AC112" s="32"/>
      <c r="AD112" s="5">
        <f t="shared" si="129"/>
        <v>18680.799564937064</v>
      </c>
      <c r="AE112" s="5">
        <f t="shared" si="110"/>
        <v>-186.80799564937061</v>
      </c>
      <c r="AF112" s="5">
        <f t="shared" si="110"/>
        <v>-2054.892486796035</v>
      </c>
      <c r="AG112" s="5">
        <f t="shared" si="132"/>
        <v>-21084.301350919479</v>
      </c>
      <c r="AH112" s="5">
        <f t="shared" ref="AH112:AH121" si="133">SUM(AD112:AG112)</f>
        <v>-4645.2022684278199</v>
      </c>
      <c r="AI112" s="42">
        <f t="shared" si="127"/>
        <v>0</v>
      </c>
      <c r="AJ112" s="42">
        <f t="shared" si="130"/>
        <v>1814.6969342438422</v>
      </c>
      <c r="AK112" s="42">
        <f t="shared" ref="AK112:AK121" si="134">SUM(AH112:AJ112)</f>
        <v>-2830.5053341839775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26564.39390687503</v>
      </c>
      <c r="K113" s="11">
        <f t="shared" si="115"/>
        <v>265.64393906875029</v>
      </c>
      <c r="L113" s="24">
        <f t="shared" si="121"/>
        <v>2922.0897781048366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(Interventions)'!$B$392:$AV$512, 13)</f>
        <v>52.922120402681543</v>
      </c>
      <c r="S113" s="46">
        <f>VLOOKUP(I113, '[1]Lapse Rates'!$A$4:$F$24, 6)</f>
        <v>4.8306569999999999E-4</v>
      </c>
      <c r="T113" s="33">
        <f t="shared" si="131"/>
        <v>0.70322701998867576</v>
      </c>
      <c r="U113" s="33">
        <f t="shared" si="122"/>
        <v>3.7216265022259644E-2</v>
      </c>
      <c r="V113" s="39">
        <f t="shared" si="117"/>
        <v>3.3970485266974365E-4</v>
      </c>
      <c r="W113" s="32">
        <f t="shared" si="123"/>
        <v>0.66567105011374639</v>
      </c>
      <c r="X113" s="31"/>
      <c r="Y113" s="5">
        <f t="shared" si="128"/>
        <v>0</v>
      </c>
      <c r="Z113" s="5">
        <f t="shared" si="118"/>
        <v>4.2350370502076018</v>
      </c>
      <c r="AA113" s="5">
        <f t="shared" si="124"/>
        <v>0</v>
      </c>
      <c r="AB113" s="5">
        <f t="shared" si="108"/>
        <v>4.0088641083895133</v>
      </c>
      <c r="AC113" s="32"/>
      <c r="AD113" s="5">
        <f t="shared" si="129"/>
        <v>17683.147987624707</v>
      </c>
      <c r="AE113" s="5">
        <f t="shared" si="110"/>
        <v>-176.83147987624707</v>
      </c>
      <c r="AF113" s="5">
        <f t="shared" si="110"/>
        <v>-1945.1505711176908</v>
      </c>
      <c r="AG113" s="5">
        <f t="shared" si="132"/>
        <v>-22412.714068090401</v>
      </c>
      <c r="AH113" s="5">
        <f t="shared" si="133"/>
        <v>-6851.5481314596327</v>
      </c>
      <c r="AI113" s="42">
        <f t="shared" si="127"/>
        <v>0</v>
      </c>
      <c r="AJ113" s="42">
        <f t="shared" si="130"/>
        <v>1717.7851065447492</v>
      </c>
      <c r="AK113" s="42">
        <f t="shared" si="134"/>
        <v>-5133.7630249148833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26564.39390687503</v>
      </c>
      <c r="K114" s="11">
        <f t="shared" si="115"/>
        <v>265.64393906875029</v>
      </c>
      <c r="L114" s="24">
        <f t="shared" si="121"/>
        <v>2922.0897781048366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(Interventions)'!$B$392:$AV$512, 13)</f>
        <v>59.254103853980176</v>
      </c>
      <c r="S114" s="46">
        <f>VLOOKUP(I114, '[1]Lapse Rates'!$A$4:$F$24, 6)</f>
        <v>4.5965829999999999E-4</v>
      </c>
      <c r="T114" s="33">
        <f t="shared" si="131"/>
        <v>0.66567105011374639</v>
      </c>
      <c r="U114" s="33">
        <f t="shared" si="122"/>
        <v>3.9443741536027969E-2</v>
      </c>
      <c r="V114" s="39">
        <f t="shared" si="117"/>
        <v>3.0598122325449945E-4</v>
      </c>
      <c r="W114" s="32">
        <f t="shared" si="123"/>
        <v>0.62592132735446393</v>
      </c>
      <c r="X114" s="31"/>
      <c r="Y114" s="5">
        <f t="shared" si="128"/>
        <v>0</v>
      </c>
      <c r="Z114" s="5">
        <f t="shared" si="118"/>
        <v>4.0088641083895133</v>
      </c>
      <c r="AA114" s="5">
        <f t="shared" si="124"/>
        <v>0</v>
      </c>
      <c r="AB114" s="5">
        <f t="shared" si="108"/>
        <v>3.7694797505135145</v>
      </c>
      <c r="AC114" s="32"/>
      <c r="AD114" s="5">
        <f t="shared" si="129"/>
        <v>16627.220694558051</v>
      </c>
      <c r="AE114" s="5">
        <f t="shared" si="110"/>
        <v>-166.27220694558051</v>
      </c>
      <c r="AF114" s="5">
        <f t="shared" si="110"/>
        <v>-1828.9983125602903</v>
      </c>
      <c r="AG114" s="5">
        <f t="shared" si="132"/>
        <v>-23754.165021500587</v>
      </c>
      <c r="AH114" s="5">
        <f t="shared" si="133"/>
        <v>-9122.2148464484071</v>
      </c>
      <c r="AI114" s="42">
        <f t="shared" si="127"/>
        <v>0</v>
      </c>
      <c r="AJ114" s="42">
        <f t="shared" si="130"/>
        <v>1615.2123162038165</v>
      </c>
      <c r="AK114" s="42">
        <f t="shared" si="134"/>
        <v>-7507.0025302445902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26564.39390687503</v>
      </c>
      <c r="K115" s="11">
        <f t="shared" si="115"/>
        <v>265.64393906875029</v>
      </c>
      <c r="L115" s="24">
        <f t="shared" si="121"/>
        <v>2922.0897781048366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(Interventions)'!$B$392:$AV$512, 13)</f>
        <v>66.264431288255523</v>
      </c>
      <c r="S115" s="46">
        <f>VLOOKUP(I115, '[1]Lapse Rates'!$A$4:$F$24, 6)</f>
        <v>3.6747819999999998E-4</v>
      </c>
      <c r="T115" s="33">
        <f t="shared" si="131"/>
        <v>0.62592132735446393</v>
      </c>
      <c r="U115" s="33">
        <f t="shared" si="122"/>
        <v>4.1476320788333569E-2</v>
      </c>
      <c r="V115" s="39">
        <f t="shared" si="117"/>
        <v>2.3001244271782915E-4</v>
      </c>
      <c r="W115" s="32">
        <f t="shared" si="123"/>
        <v>0.58421499412341249</v>
      </c>
      <c r="X115" s="31"/>
      <c r="Y115" s="5">
        <f t="shared" si="128"/>
        <v>0</v>
      </c>
      <c r="Z115" s="5">
        <f t="shared" si="118"/>
        <v>3.7694797505135145</v>
      </c>
      <c r="AA115" s="5">
        <f t="shared" si="124"/>
        <v>0</v>
      </c>
      <c r="AB115" s="5">
        <f t="shared" si="108"/>
        <v>3.5183121169594855</v>
      </c>
      <c r="AC115" s="32"/>
      <c r="AD115" s="5">
        <f t="shared" si="129"/>
        <v>15519.31723019701</v>
      </c>
      <c r="AE115" s="5">
        <f t="shared" si="110"/>
        <v>-155.19317230197009</v>
      </c>
      <c r="AF115" s="5">
        <f t="shared" si="110"/>
        <v>-1707.1286625436007</v>
      </c>
      <c r="AG115" s="5">
        <f t="shared" si="132"/>
        <v>-24978.243192037338</v>
      </c>
      <c r="AH115" s="5">
        <f t="shared" si="133"/>
        <v>-11321.247796685899</v>
      </c>
      <c r="AI115" s="42">
        <f t="shared" si="127"/>
        <v>0</v>
      </c>
      <c r="AJ115" s="42">
        <f t="shared" si="130"/>
        <v>1507.590356043029</v>
      </c>
      <c r="AK115" s="42">
        <f t="shared" si="134"/>
        <v>-9813.6574406428699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26564.39390687503</v>
      </c>
      <c r="K116" s="11">
        <f t="shared" si="115"/>
        <v>265.64393906875029</v>
      </c>
      <c r="L116" s="24">
        <f t="shared" si="121"/>
        <v>2922.0897781048366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(Interventions)'!$B$392:$AV$512, 13)</f>
        <v>73.985687189490775</v>
      </c>
      <c r="S116" s="46">
        <f>VLOOKUP(I116, '[1]Lapse Rates'!$A$4:$F$24, 6)</f>
        <v>3.9775519999999998E-4</v>
      </c>
      <c r="T116" s="33">
        <f t="shared" si="131"/>
        <v>0.58421499412341249</v>
      </c>
      <c r="U116" s="33">
        <f t="shared" si="122"/>
        <v>4.3223547806624983E-2</v>
      </c>
      <c r="V116" s="39">
        <f t="shared" si="117"/>
        <v>2.3237455183055674E-4</v>
      </c>
      <c r="W116" s="32">
        <f t="shared" si="123"/>
        <v>0.54075907176495697</v>
      </c>
      <c r="X116" s="31"/>
      <c r="Y116" s="5">
        <f t="shared" si="128"/>
        <v>0</v>
      </c>
      <c r="Z116" s="5">
        <f t="shared" si="118"/>
        <v>3.5183121169594855</v>
      </c>
      <c r="AA116" s="5">
        <f t="shared" si="124"/>
        <v>0</v>
      </c>
      <c r="AB116" s="5">
        <f t="shared" si="108"/>
        <v>3.2566079502993825</v>
      </c>
      <c r="AC116" s="32"/>
      <c r="AD116" s="5">
        <f t="shared" si="129"/>
        <v>14364.93699108042</v>
      </c>
      <c r="AE116" s="5">
        <f t="shared" si="110"/>
        <v>-143.64936991080418</v>
      </c>
      <c r="AF116" s="5">
        <f t="shared" si="110"/>
        <v>-1580.1465560218405</v>
      </c>
      <c r="AG116" s="5">
        <f t="shared" si="132"/>
        <v>-26030.473972035958</v>
      </c>
      <c r="AH116" s="5">
        <f t="shared" si="133"/>
        <v>-13389.332906888183</v>
      </c>
      <c r="AI116" s="42">
        <f t="shared" si="127"/>
        <v>0</v>
      </c>
      <c r="AJ116" s="42">
        <f t="shared" si="130"/>
        <v>1395.453462055413</v>
      </c>
      <c r="AK116" s="42">
        <f t="shared" si="134"/>
        <v>-11993.87944483277</v>
      </c>
    </row>
    <row r="117" spans="1:37" ht="15" x14ac:dyDescent="0.2">
      <c r="I117" s="2">
        <f t="shared" si="113"/>
        <v>16</v>
      </c>
      <c r="J117" s="11">
        <f t="shared" si="114"/>
        <v>26564.39390687503</v>
      </c>
      <c r="K117" s="11">
        <f t="shared" si="115"/>
        <v>265.64393906875029</v>
      </c>
      <c r="L117" s="24">
        <f t="shared" si="121"/>
        <v>2922.0897781048366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(Interventions)'!$B$392:$AV$512, 13)</f>
        <v>82.31457031967679</v>
      </c>
      <c r="S117" s="46">
        <f>VLOOKUP(I117, '[1]Lapse Rates'!$A$4:$F$24, 6)</f>
        <v>2.516404E-4</v>
      </c>
      <c r="T117" s="33">
        <f t="shared" si="131"/>
        <v>0.54075907176495697</v>
      </c>
      <c r="U117" s="33">
        <f t="shared" si="122"/>
        <v>4.4512350638799693E-2</v>
      </c>
      <c r="V117" s="39">
        <f t="shared" si="117"/>
        <v>1.3607682912256247E-4</v>
      </c>
      <c r="W117" s="32">
        <f t="shared" si="123"/>
        <v>0.49611064429703472</v>
      </c>
      <c r="X117" s="31"/>
      <c r="Y117" s="5">
        <f t="shared" si="128"/>
        <v>0</v>
      </c>
      <c r="Z117" s="5">
        <f t="shared" si="118"/>
        <v>3.2566079502993825</v>
      </c>
      <c r="AA117" s="5">
        <f t="shared" si="124"/>
        <v>0</v>
      </c>
      <c r="AB117" s="5">
        <f t="shared" si="108"/>
        <v>2.9877221720435894</v>
      </c>
      <c r="AC117" s="32"/>
      <c r="AD117" s="5">
        <f t="shared" si="129"/>
        <v>13178.878576499994</v>
      </c>
      <c r="AE117" s="5">
        <f t="shared" si="110"/>
        <v>-131.78878576499994</v>
      </c>
      <c r="AF117" s="5">
        <f t="shared" si="110"/>
        <v>-1449.6798425093698</v>
      </c>
      <c r="AG117" s="5">
        <f t="shared" si="132"/>
        <v>-26806.628412853701</v>
      </c>
      <c r="AH117" s="5">
        <f t="shared" si="133"/>
        <v>-15209.218464628077</v>
      </c>
      <c r="AI117" s="42">
        <f t="shared" si="127"/>
        <v>0</v>
      </c>
      <c r="AJ117" s="42">
        <f t="shared" si="130"/>
        <v>1280.2389817110272</v>
      </c>
      <c r="AK117" s="42">
        <f t="shared" si="134"/>
        <v>-13928.97948291705</v>
      </c>
    </row>
    <row r="118" spans="1:37" ht="15" x14ac:dyDescent="0.2">
      <c r="I118" s="2">
        <f t="shared" si="113"/>
        <v>17</v>
      </c>
      <c r="J118" s="11">
        <f t="shared" si="114"/>
        <v>26564.39390687503</v>
      </c>
      <c r="K118" s="11">
        <f t="shared" si="115"/>
        <v>265.64393906875029</v>
      </c>
      <c r="L118" s="24">
        <f t="shared" si="121"/>
        <v>2922.0897781048366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(Interventions)'!$B$392:$AV$512, 13)</f>
        <v>91.368408834603429</v>
      </c>
      <c r="S118" s="46">
        <f>VLOOKUP(I118, '[1]Lapse Rates'!$A$4:$F$24, 6)</f>
        <v>2.7508159999999998E-4</v>
      </c>
      <c r="T118" s="33">
        <f t="shared" si="131"/>
        <v>0.49611064429703472</v>
      </c>
      <c r="U118" s="33">
        <f t="shared" si="122"/>
        <v>4.5328840175329989E-2</v>
      </c>
      <c r="V118" s="39">
        <f t="shared" si="117"/>
        <v>1.3647090981025917E-4</v>
      </c>
      <c r="W118" s="32">
        <f t="shared" si="123"/>
        <v>0.45064533321189448</v>
      </c>
      <c r="X118" s="31"/>
      <c r="Y118" s="5">
        <f t="shared" si="128"/>
        <v>0</v>
      </c>
      <c r="Z118" s="5">
        <f t="shared" si="118"/>
        <v>2.9877221720435894</v>
      </c>
      <c r="AA118" s="5">
        <f t="shared" si="124"/>
        <v>0</v>
      </c>
      <c r="AB118" s="5">
        <f t="shared" si="108"/>
        <v>2.7139168837486598</v>
      </c>
      <c r="AC118" s="32"/>
      <c r="AD118" s="5">
        <f t="shared" si="129"/>
        <v>11971.120143735718</v>
      </c>
      <c r="AE118" s="5">
        <f t="shared" si="110"/>
        <v>-119.71120143735716</v>
      </c>
      <c r="AF118" s="5">
        <f t="shared" si="110"/>
        <v>-1316.8261217291249</v>
      </c>
      <c r="AG118" s="5">
        <f t="shared" si="132"/>
        <v>-27298.342089948805</v>
      </c>
      <c r="AH118" s="5">
        <f t="shared" si="133"/>
        <v>-16763.75926937957</v>
      </c>
      <c r="AI118" s="42">
        <f t="shared" si="127"/>
        <v>0</v>
      </c>
      <c r="AJ118" s="42">
        <f t="shared" si="130"/>
        <v>1162.9163127845466</v>
      </c>
      <c r="AK118" s="42">
        <f t="shared" si="134"/>
        <v>-15600.842956595025</v>
      </c>
    </row>
    <row r="119" spans="1:37" ht="15" x14ac:dyDescent="0.2">
      <c r="I119" s="2">
        <f t="shared" si="113"/>
        <v>18</v>
      </c>
      <c r="J119" s="11">
        <f t="shared" si="114"/>
        <v>26564.39390687503</v>
      </c>
      <c r="K119" s="11">
        <f t="shared" si="115"/>
        <v>265.64393906875029</v>
      </c>
      <c r="L119" s="24">
        <f t="shared" si="121"/>
        <v>2922.0897781048366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(Interventions)'!$B$392:$AV$512, 13)</f>
        <v>101.46069796460033</v>
      </c>
      <c r="S119" s="46">
        <f>VLOOKUP(I119, '[1]Lapse Rates'!$A$4:$F$24, 6)</f>
        <v>2.0998619999999999E-4</v>
      </c>
      <c r="T119" s="33">
        <f t="shared" si="131"/>
        <v>0.45064533321189448</v>
      </c>
      <c r="U119" s="33">
        <f t="shared" si="122"/>
        <v>4.5722790042168698E-2</v>
      </c>
      <c r="V119" s="39">
        <f t="shared" si="117"/>
        <v>9.4629301068899511E-5</v>
      </c>
      <c r="W119" s="32">
        <f t="shared" si="123"/>
        <v>0.40482791386865691</v>
      </c>
      <c r="X119" s="31"/>
      <c r="Y119" s="5">
        <f t="shared" si="128"/>
        <v>0</v>
      </c>
      <c r="Z119" s="5">
        <f t="shared" si="128"/>
        <v>2.7139168837486598</v>
      </c>
      <c r="AA119" s="5">
        <f t="shared" si="124"/>
        <v>0</v>
      </c>
      <c r="AB119" s="5">
        <f t="shared" si="108"/>
        <v>2.4379910974120738</v>
      </c>
      <c r="AC119" s="32"/>
      <c r="AD119" s="5">
        <f t="shared" si="129"/>
        <v>10754.008168505479</v>
      </c>
      <c r="AE119" s="5">
        <f t="shared" si="110"/>
        <v>-107.54008168505479</v>
      </c>
      <c r="AF119" s="5">
        <f t="shared" si="110"/>
        <v>-1182.9435090071077</v>
      </c>
      <c r="AG119" s="5">
        <f t="shared" si="132"/>
        <v>-27535.590124305214</v>
      </c>
      <c r="AH119" s="5">
        <f t="shared" si="133"/>
        <v>-18072.065546491896</v>
      </c>
      <c r="AI119" s="42">
        <f t="shared" si="127"/>
        <v>0</v>
      </c>
      <c r="AJ119" s="42">
        <f t="shared" si="130"/>
        <v>1044.6847545633796</v>
      </c>
      <c r="AK119" s="42">
        <f t="shared" si="134"/>
        <v>-17027.380791928517</v>
      </c>
    </row>
    <row r="120" spans="1:37" ht="15" x14ac:dyDescent="0.2">
      <c r="I120" s="2">
        <f t="shared" si="113"/>
        <v>19</v>
      </c>
      <c r="J120" s="11">
        <f t="shared" si="114"/>
        <v>26564.39390687503</v>
      </c>
      <c r="K120" s="11">
        <f t="shared" si="115"/>
        <v>265.64393906875029</v>
      </c>
      <c r="L120" s="24">
        <f t="shared" si="121"/>
        <v>2922.0897781048366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(Interventions)'!$B$392:$AV$512, 13)</f>
        <v>112.69408747157104</v>
      </c>
      <c r="S120" s="46">
        <f>VLOOKUP(I120, '[1]Lapse Rates'!$A$4:$F$24, 6)</f>
        <v>1.6037285799999999E-2</v>
      </c>
      <c r="T120" s="33">
        <f t="shared" si="131"/>
        <v>0.40482791386865691</v>
      </c>
      <c r="U120" s="33">
        <f t="shared" si="122"/>
        <v>4.5621712336448052E-2</v>
      </c>
      <c r="V120" s="39">
        <f t="shared" si="117"/>
        <v>6.4923409545294339E-3</v>
      </c>
      <c r="W120" s="32">
        <f t="shared" si="123"/>
        <v>0.35271386057767939</v>
      </c>
      <c r="X120" s="31"/>
      <c r="Y120" s="5">
        <f t="shared" si="128"/>
        <v>0</v>
      </c>
      <c r="Z120" s="5">
        <f t="shared" si="128"/>
        <v>2.4379910974120738</v>
      </c>
      <c r="AA120" s="5">
        <f t="shared" si="124"/>
        <v>0</v>
      </c>
      <c r="AB120" s="5">
        <f t="shared" si="108"/>
        <v>2.1241451554183528</v>
      </c>
      <c r="AC120" s="32"/>
      <c r="AD120" s="5">
        <f t="shared" si="129"/>
        <v>9369.6299288000755</v>
      </c>
      <c r="AE120" s="5">
        <f t="shared" si="110"/>
        <v>-93.696299288000745</v>
      </c>
      <c r="AF120" s="5">
        <f t="shared" si="110"/>
        <v>-1030.6615665899315</v>
      </c>
      <c r="AG120" s="5">
        <f t="shared" si="132"/>
        <v>-27474.718198666775</v>
      </c>
      <c r="AH120" s="5">
        <f t="shared" si="133"/>
        <v>-19229.446135744631</v>
      </c>
      <c r="AI120" s="42">
        <f t="shared" si="127"/>
        <v>0</v>
      </c>
      <c r="AJ120" s="42">
        <f t="shared" si="130"/>
        <v>910.20825598179067</v>
      </c>
      <c r="AK120" s="42">
        <f t="shared" si="134"/>
        <v>-18319.237879762841</v>
      </c>
    </row>
    <row r="121" spans="1:37" ht="15" x14ac:dyDescent="0.2">
      <c r="I121" s="2">
        <f t="shared" si="113"/>
        <v>20</v>
      </c>
      <c r="J121" s="11">
        <f t="shared" si="114"/>
        <v>26564.39390687503</v>
      </c>
      <c r="K121" s="11">
        <f t="shared" si="115"/>
        <v>265.64393906875029</v>
      </c>
      <c r="L121" s="24">
        <f t="shared" si="121"/>
        <v>2922.0897781048366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(Interventions)'!$B$392:$AV$512, 13)</f>
        <v>125.24587443957073</v>
      </c>
      <c r="S121" s="46">
        <f>VLOOKUP(I121, '[1]Lapse Rates'!$A$4:$F$24, 6)</f>
        <v>0</v>
      </c>
      <c r="T121" s="33">
        <f t="shared" si="131"/>
        <v>0.35271386057767939</v>
      </c>
      <c r="U121" s="33">
        <f t="shared" si="122"/>
        <v>4.4175955895008286E-2</v>
      </c>
      <c r="V121" s="39">
        <f t="shared" si="117"/>
        <v>0</v>
      </c>
      <c r="W121" s="32">
        <f t="shared" si="123"/>
        <v>0.30853790468267112</v>
      </c>
      <c r="X121" s="31"/>
      <c r="Y121" s="5">
        <f t="shared" si="128"/>
        <v>0</v>
      </c>
      <c r="Z121" s="5">
        <f t="shared" si="128"/>
        <v>2.1241451554183528</v>
      </c>
      <c r="AA121" s="5">
        <f t="shared" si="124"/>
        <v>0</v>
      </c>
      <c r="AB121" s="5">
        <f t="shared" si="108"/>
        <v>1.8581047379914033</v>
      </c>
      <c r="AC121" s="32"/>
      <c r="AD121" s="5">
        <f>$W121*J121</f>
        <v>8196.1224351923374</v>
      </c>
      <c r="AE121" s="5">
        <f t="shared" si="110"/>
        <v>-81.961224351923363</v>
      </c>
      <c r="AF121" s="5">
        <f t="shared" si="110"/>
        <v>-901.57545743111768</v>
      </c>
      <c r="AG121" s="5">
        <f t="shared" si="132"/>
        <v>-26604.041742694946</v>
      </c>
      <c r="AH121" s="5">
        <f t="shared" si="133"/>
        <v>-19391.455989285649</v>
      </c>
      <c r="AI121" s="42">
        <f t="shared" si="127"/>
        <v>0</v>
      </c>
      <c r="AJ121" s="42">
        <f t="shared" si="130"/>
        <v>796.20759342319116</v>
      </c>
      <c r="AK121" s="42">
        <f t="shared" si="134"/>
        <v>-18595.248395862458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393505.52619304607</v>
      </c>
      <c r="AE124" s="21">
        <f t="shared" ref="AE124:AK124" si="135">SUM(AE101:AE121)</f>
        <v>-14034.887498942711</v>
      </c>
      <c r="AF124" s="21">
        <f t="shared" si="135"/>
        <v>-41219.533648031778</v>
      </c>
      <c r="AG124" s="21">
        <f t="shared" si="135"/>
        <v>-406729.41540028888</v>
      </c>
      <c r="AH124" s="21">
        <f t="shared" si="135"/>
        <v>-68478.310354217305</v>
      </c>
      <c r="AI124" s="21">
        <f t="shared" si="135"/>
        <v>0</v>
      </c>
      <c r="AJ124" s="21">
        <f t="shared" si="135"/>
        <v>35671.058632309978</v>
      </c>
      <c r="AK124" s="21">
        <f t="shared" si="135"/>
        <v>-32807.251721907334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208029.3818437412</v>
      </c>
      <c r="AE126" s="21">
        <f t="shared" ref="AE126:AK126" si="136">AE101+NPV($D$6,AE102:AE121)</f>
        <v>-12203.378586213916</v>
      </c>
      <c r="AF126" s="21">
        <f t="shared" si="136"/>
        <v>-21072.891149225819</v>
      </c>
      <c r="AG126" s="21">
        <f t="shared" si="136"/>
        <v>-150791.62399829124</v>
      </c>
      <c r="AH126" s="21">
        <f t="shared" si="136"/>
        <v>23961.488110010177</v>
      </c>
      <c r="AI126" s="21">
        <f t="shared" si="136"/>
        <v>0</v>
      </c>
      <c r="AJ126" s="21">
        <f t="shared" si="136"/>
        <v>17651.138366218747</v>
      </c>
      <c r="AK126" s="21">
        <f t="shared" si="136"/>
        <v>41612.626476228943</v>
      </c>
    </row>
    <row r="128" spans="1:37" x14ac:dyDescent="0.15">
      <c r="AC128" s="22" t="str">
        <f>"Present Value at "&amp;TEXT($D$7,"0.00%")&amp;":"</f>
        <v>Present Value at 5.64%:</v>
      </c>
      <c r="AD128" s="21">
        <f>AD101+NPV($D$7,AD102:AD121)</f>
        <v>262813.71754689497</v>
      </c>
      <c r="AE128" s="21">
        <f t="shared" ref="AE128:AK128" si="137">AE101+NPV($D$7,AE102:AE121)</f>
        <v>-12741.871476449791</v>
      </c>
      <c r="AF128" s="21">
        <f t="shared" si="137"/>
        <v>-26996.326013414997</v>
      </c>
      <c r="AG128" s="21">
        <f t="shared" si="137"/>
        <v>-219768.09020891547</v>
      </c>
      <c r="AH128" s="21">
        <f t="shared" si="137"/>
        <v>3307.4298481147725</v>
      </c>
      <c r="AI128" s="21">
        <f t="shared" si="137"/>
        <v>0</v>
      </c>
      <c r="AJ128" s="21">
        <f t="shared" si="137"/>
        <v>22973.943049666603</v>
      </c>
      <c r="AK128" s="21">
        <f t="shared" si="137"/>
        <v>26281.372897781352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23920.325010638528</v>
      </c>
    </row>
    <row r="132" spans="1:39" ht="15" x14ac:dyDescent="0.2">
      <c r="G132" s="58" t="s">
        <v>113</v>
      </c>
      <c r="H132" s="57"/>
      <c r="I132" s="57"/>
      <c r="J132" s="11">
        <f>H$131</f>
        <v>23920.325010638528</v>
      </c>
      <c r="K132" s="11">
        <f>J132*$C$10</f>
        <v>9568.1300042554121</v>
      </c>
      <c r="L132" s="24">
        <f>$C$141</f>
        <v>3533.0141109715541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23920.325010638528</v>
      </c>
      <c r="AE132" s="5">
        <f>-$W132*K132</f>
        <v>-9568.1300042554121</v>
      </c>
      <c r="AF132" s="5">
        <f>-$W132*L132</f>
        <v>-3533.0141109715541</v>
      </c>
      <c r="AG132" s="5"/>
      <c r="AH132" s="5">
        <f>SUM(AD132:AG132)</f>
        <v>10819.180895411562</v>
      </c>
      <c r="AI132" s="42">
        <f>Y132-AA132</f>
        <v>0</v>
      </c>
      <c r="AJ132" s="42"/>
      <c r="AK132" s="42">
        <f>SUM(AH132:AJ132)</f>
        <v>10819.180895411562</v>
      </c>
      <c r="AL132" s="6" t="s">
        <v>39</v>
      </c>
      <c r="AM132" s="36">
        <f>AK159</f>
        <v>24355.890388222648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23920.325010638528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(Interventions)'!$B$392:$AV$512, 16)</f>
        <v>16.120334084745981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1.6120334084745981E-2</v>
      </c>
      <c r="V133" s="39">
        <f>MIN(S133*T133,T133-U133)</f>
        <v>1.1402544E-3</v>
      </c>
      <c r="W133" s="32">
        <f>T133-SUM(U133:V133)</f>
        <v>0.98273941151525401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5.9183417305741992</v>
      </c>
      <c r="AC133" s="32"/>
      <c r="AD133" s="5">
        <f t="shared" ref="AD133:AD135" si="146">$W133*J133</f>
        <v>23507.44612420852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-9708.1326755224873</v>
      </c>
      <c r="AH133" s="5">
        <f t="shared" ref="AH133:AH141" si="148">SUM(AD133:AG133)</f>
        <v>13799.313448686033</v>
      </c>
      <c r="AI133" s="42">
        <f>-M133*$W132*(N133-N132)/1000</f>
        <v>0</v>
      </c>
      <c r="AJ133" s="42">
        <f>$D$6*SUM(Y133:Z133,AD133:AE133)</f>
        <v>2306.671251433856</v>
      </c>
      <c r="AK133" s="42">
        <f t="shared" ref="AK133" si="149">SUM(AH133:AJ133)</f>
        <v>16105.984700119889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23920.325010638528</v>
      </c>
      <c r="K134" s="11">
        <f t="shared" ref="K134:K152" si="151">J134*$C$11</f>
        <v>239.20325010638527</v>
      </c>
      <c r="L134" s="24">
        <f>$C$142</f>
        <v>2815.4043606523978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(Interventions)'!$B$392:$AV$512, 16)</f>
        <v>17.639331345045434</v>
      </c>
      <c r="S134" s="46">
        <f>VLOOKUP(I134, '[1]Lapse Rates'!$A$4:$F$24, 6)</f>
        <v>1.1150343000000001E-3</v>
      </c>
      <c r="T134" s="33">
        <f>W133</f>
        <v>0.98273941151525401</v>
      </c>
      <c r="U134" s="33">
        <f>T134*R134/1000</f>
        <v>1.7334866105552526E-2</v>
      </c>
      <c r="V134" s="39">
        <f t="shared" ref="V134:V152" si="152">MIN(S134*T134,T134-U134)</f>
        <v>1.0957881518013233E-3</v>
      </c>
      <c r="W134" s="32">
        <f>T134-SUM(U134:V134)</f>
        <v>0.96430875725790022</v>
      </c>
      <c r="X134" s="32"/>
      <c r="Y134" s="5">
        <f t="shared" ref="Y134:Z149" si="153">AA133</f>
        <v>0</v>
      </c>
      <c r="Z134" s="5">
        <f t="shared" si="153"/>
        <v>5.9183417305741992</v>
      </c>
      <c r="AA134" s="5">
        <f>O134*W134</f>
        <v>0</v>
      </c>
      <c r="AB134" s="5">
        <f t="shared" si="145"/>
        <v>5.8073469857466797</v>
      </c>
      <c r="AC134" s="32"/>
      <c r="AD134" s="5">
        <f t="shared" si="146"/>
        <v>23066.578884213908</v>
      </c>
      <c r="AE134" s="5">
        <f t="shared" si="147"/>
        <v>-230.66578884213908</v>
      </c>
      <c r="AF134" s="5">
        <f t="shared" si="147"/>
        <v>-2714.9190801991867</v>
      </c>
      <c r="AG134" s="5">
        <f t="shared" ref="AG134:AG137" si="154">-U134*M134</f>
        <v>-10439.559079880792</v>
      </c>
      <c r="AH134" s="5">
        <f t="shared" si="148"/>
        <v>9681.4349352917907</v>
      </c>
      <c r="AI134" s="42">
        <f>-M134*($W133*N134-$W132*N133)/1000</f>
        <v>0</v>
      </c>
      <c r="AJ134" s="42">
        <f t="shared" ref="AJ134:AJ135" si="155">$D$6*SUM(Y134:Z134,AD134:AE134)</f>
        <v>2240.7836639797401</v>
      </c>
      <c r="AK134" s="42">
        <f>SUM(AH134:AJ134)</f>
        <v>11922.218599271531</v>
      </c>
      <c r="AL134" s="48" t="s">
        <v>59</v>
      </c>
      <c r="AM134" s="54">
        <f>AK159/AD159</f>
        <v>0.10000001933033427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23920.325010638528</v>
      </c>
      <c r="K135" s="11">
        <f t="shared" si="151"/>
        <v>239.20325010638527</v>
      </c>
      <c r="L135" s="24">
        <f t="shared" ref="L135:L152" si="156">$C$142</f>
        <v>2815.4043606523978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(Interventions)'!$B$392:$AV$512, 16)</f>
        <v>19.252290285139257</v>
      </c>
      <c r="S135" s="46">
        <f>VLOOKUP(I135, '[1]Lapse Rates'!$A$4:$F$24, 6)</f>
        <v>9.1335750000000001E-4</v>
      </c>
      <c r="T135" s="33">
        <f t="shared" ref="T135:T136" si="157">W134</f>
        <v>0.96430875725790022</v>
      </c>
      <c r="U135" s="33">
        <f t="shared" ref="U135:U152" si="158">T135*R135/1000</f>
        <v>1.8565152119230984E-2</v>
      </c>
      <c r="V135" s="39">
        <f t="shared" si="152"/>
        <v>8.8075863575718262E-4</v>
      </c>
      <c r="W135" s="32">
        <f t="shared" ref="W135:W152" si="159">T135-SUM(U135:V135)</f>
        <v>0.94486284650291208</v>
      </c>
      <c r="X135" s="32"/>
      <c r="Y135" s="5">
        <f t="shared" si="153"/>
        <v>0</v>
      </c>
      <c r="Z135" s="5">
        <f t="shared" si="153"/>
        <v>5.8073469857466797</v>
      </c>
      <c r="AA135" s="5">
        <f t="shared" ref="AA135:AA152" si="160">O135*W135</f>
        <v>0</v>
      </c>
      <c r="AB135" s="5">
        <f t="shared" si="145"/>
        <v>5.6902380718660224</v>
      </c>
      <c r="AC135" s="32"/>
      <c r="AD135" s="5">
        <f t="shared" si="146"/>
        <v>22601.42637882672</v>
      </c>
      <c r="AE135" s="5">
        <f t="shared" si="147"/>
        <v>-226.01426378826719</v>
      </c>
      <c r="AF135" s="5">
        <f>-$W135*L135</f>
        <v>-2660.1709782627358</v>
      </c>
      <c r="AG135" s="5">
        <f t="shared" si="154"/>
        <v>-11180.472995612356</v>
      </c>
      <c r="AH135" s="5">
        <f t="shared" si="148"/>
        <v>8534.7681411633603</v>
      </c>
      <c r="AI135" s="42">
        <f>-M135*($W134*N135-$W133*N134)/1000</f>
        <v>0</v>
      </c>
      <c r="AJ135" s="42">
        <f t="shared" si="155"/>
        <v>2195.5976292245741</v>
      </c>
      <c r="AK135" s="42">
        <f t="shared" ref="AK135:AK142" si="161">SUM(AH135:AJ135)</f>
        <v>10730.365770387934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23920.325010638528</v>
      </c>
      <c r="K136" s="11">
        <f t="shared" si="151"/>
        <v>239.20325010638527</v>
      </c>
      <c r="L136" s="24">
        <f t="shared" si="156"/>
        <v>2815.4043606523978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(Interventions)'!$B$392:$AV$512, 16)</f>
        <v>20.957983408240871</v>
      </c>
      <c r="S136" s="46">
        <f>VLOOKUP(I136, '[1]Lapse Rates'!$A$4:$F$24, 6)</f>
        <v>8.7679360000000005E-4</v>
      </c>
      <c r="T136" s="33">
        <f t="shared" si="157"/>
        <v>0.94486284650291208</v>
      </c>
      <c r="U136" s="33">
        <f t="shared" si="158"/>
        <v>1.9802419860071273E-2</v>
      </c>
      <c r="V136" s="39">
        <f t="shared" si="152"/>
        <v>8.2844969669153572E-4</v>
      </c>
      <c r="W136" s="32">
        <f t="shared" si="159"/>
        <v>0.92423197694614923</v>
      </c>
      <c r="X136" s="32"/>
      <c r="Y136" s="5">
        <f>AA135</f>
        <v>0</v>
      </c>
      <c r="Z136" s="5">
        <f t="shared" si="153"/>
        <v>5.6902380718660224</v>
      </c>
      <c r="AA136" s="5">
        <f t="shared" si="160"/>
        <v>0</v>
      </c>
      <c r="AB136" s="5">
        <f t="shared" si="145"/>
        <v>5.5659929924430251</v>
      </c>
      <c r="AC136" s="32"/>
      <c r="AD136" s="5">
        <f>$W136*J136</f>
        <v>22107.929273776863</v>
      </c>
      <c r="AE136" s="5">
        <f t="shared" si="147"/>
        <v>-221.07929273776864</v>
      </c>
      <c r="AF136" s="5">
        <f t="shared" si="147"/>
        <v>-2602.086738148575</v>
      </c>
      <c r="AG136" s="5">
        <f t="shared" si="154"/>
        <v>-11925.591509910862</v>
      </c>
      <c r="AH136" s="5">
        <f t="shared" si="148"/>
        <v>7359.1717329796575</v>
      </c>
      <c r="AI136" s="42">
        <f t="shared" ref="AI136:AI152" si="163">-M136*($W135*N136-$W134*N135)/1000</f>
        <v>0</v>
      </c>
      <c r="AJ136" s="42">
        <f>$D$6*SUM(Y136:Z136,AD136:AE136)</f>
        <v>2147.6581954947856</v>
      </c>
      <c r="AK136" s="42">
        <f t="shared" si="161"/>
        <v>9506.8299284744426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23920.325010638528</v>
      </c>
      <c r="K137" s="11">
        <f t="shared" si="151"/>
        <v>239.20325010638527</v>
      </c>
      <c r="L137" s="24">
        <f t="shared" si="156"/>
        <v>2815.4043606523978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(Interventions)'!$B$392:$AV$512, 16)</f>
        <v>22.871132474749885</v>
      </c>
      <c r="S137" s="46">
        <f>VLOOKUP(I137, '[1]Lapse Rates'!$A$4:$F$24, 6)</f>
        <v>8.7786349999999995E-4</v>
      </c>
      <c r="T137" s="33">
        <f>W136</f>
        <v>0.92423197694614923</v>
      </c>
      <c r="U137" s="33">
        <f t="shared" si="158"/>
        <v>2.113823198213536E-2</v>
      </c>
      <c r="V137" s="39">
        <f t="shared" si="152"/>
        <v>8.1134951809386582E-4</v>
      </c>
      <c r="W137" s="32">
        <f t="shared" si="159"/>
        <v>0.90228239544592004</v>
      </c>
      <c r="X137" s="32"/>
      <c r="Y137" s="5">
        <f t="shared" ref="Y137:Z152" si="164">AA136</f>
        <v>0</v>
      </c>
      <c r="Z137" s="5">
        <f t="shared" si="153"/>
        <v>5.5659929924430251</v>
      </c>
      <c r="AA137" s="5">
        <f t="shared" si="160"/>
        <v>0</v>
      </c>
      <c r="AB137" s="5">
        <f t="shared" si="145"/>
        <v>5.4338062472700095</v>
      </c>
      <c r="AC137" s="32"/>
      <c r="AD137" s="5">
        <f t="shared" ref="AD137:AD151" si="165">$W137*J137</f>
        <v>21582.888150443883</v>
      </c>
      <c r="AE137" s="5">
        <f t="shared" si="147"/>
        <v>-215.82888150443884</v>
      </c>
      <c r="AF137" s="5">
        <f t="shared" si="147"/>
        <v>-2540.2897906783346</v>
      </c>
      <c r="AG137" s="5">
        <f t="shared" si="154"/>
        <v>-12730.056308369396</v>
      </c>
      <c r="AH137" s="5">
        <f t="shared" si="148"/>
        <v>6096.713169891711</v>
      </c>
      <c r="AI137" s="42">
        <f t="shared" si="163"/>
        <v>0</v>
      </c>
      <c r="AJ137" s="42">
        <f t="shared" ref="AJ137:AJ152" si="166">$D$6*SUM(Y137:Z137,AD137:AE137)</f>
        <v>2096.6545381955184</v>
      </c>
      <c r="AK137" s="42">
        <f t="shared" si="161"/>
        <v>8193.3677080872294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23920.325010638528</v>
      </c>
      <c r="K138" s="11">
        <f t="shared" si="151"/>
        <v>239.20325010638527</v>
      </c>
      <c r="L138" s="24">
        <f t="shared" si="156"/>
        <v>2815.4043606523978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(Interventions)'!$B$392:$AV$512, 16)</f>
        <v>25.020133773636339</v>
      </c>
      <c r="S138" s="46">
        <f>VLOOKUP(I138, '[1]Lapse Rates'!$A$4:$F$24, 6)</f>
        <v>8.7081910000000003E-4</v>
      </c>
      <c r="T138" s="33">
        <f t="shared" ref="T138:T152" si="167">W137</f>
        <v>0.90228239544592004</v>
      </c>
      <c r="U138" s="33">
        <f t="shared" si="158"/>
        <v>2.2575226235653962E-2</v>
      </c>
      <c r="V138" s="39">
        <f t="shared" si="152"/>
        <v>7.8572474354806027E-4</v>
      </c>
      <c r="W138" s="32">
        <f t="shared" si="159"/>
        <v>0.87892144446671805</v>
      </c>
      <c r="X138" s="32"/>
      <c r="Y138" s="5">
        <f t="shared" si="164"/>
        <v>0</v>
      </c>
      <c r="Z138" s="5">
        <f t="shared" si="153"/>
        <v>5.4338062472700095</v>
      </c>
      <c r="AA138" s="5">
        <f t="shared" si="160"/>
        <v>0</v>
      </c>
      <c r="AB138" s="5">
        <f t="shared" si="145"/>
        <v>5.2931198257974712</v>
      </c>
      <c r="AC138" s="32"/>
      <c r="AD138" s="5">
        <f t="shared" si="165"/>
        <v>21024.086610463779</v>
      </c>
      <c r="AE138" s="5">
        <f t="shared" si="147"/>
        <v>-210.24086610463777</v>
      </c>
      <c r="AF138" s="5">
        <f t="shared" si="147"/>
        <v>-2474.5192674225023</v>
      </c>
      <c r="AG138" s="5">
        <f>-U138*M138</f>
        <v>-13595.455920671649</v>
      </c>
      <c r="AH138" s="5">
        <f t="shared" si="148"/>
        <v>4743.8705562649866</v>
      </c>
      <c r="AI138" s="42">
        <f t="shared" si="163"/>
        <v>0</v>
      </c>
      <c r="AJ138" s="42">
        <f t="shared" si="166"/>
        <v>2042.371323914489</v>
      </c>
      <c r="AK138" s="42">
        <f t="shared" si="161"/>
        <v>6786.2418801794756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23920.325010638528</v>
      </c>
      <c r="K139" s="11">
        <f t="shared" si="151"/>
        <v>239.20325010638527</v>
      </c>
      <c r="L139" s="24">
        <f t="shared" si="156"/>
        <v>2815.4043606523978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(Interventions)'!$B$392:$AV$512, 16)</f>
        <v>27.473673356988701</v>
      </c>
      <c r="S139" s="46">
        <f>VLOOKUP(I139, '[1]Lapse Rates'!$A$4:$F$24, 6)</f>
        <v>7.8743759999999998E-4</v>
      </c>
      <c r="T139" s="33">
        <f t="shared" si="167"/>
        <v>0.87892144446671805</v>
      </c>
      <c r="U139" s="33">
        <f t="shared" si="158"/>
        <v>2.4147200671731296E-2</v>
      </c>
      <c r="V139" s="39">
        <f t="shared" si="152"/>
        <v>6.9209579281940571E-4</v>
      </c>
      <c r="W139" s="32">
        <f t="shared" si="159"/>
        <v>0.85408214800216731</v>
      </c>
      <c r="X139" s="32"/>
      <c r="Y139" s="5">
        <f t="shared" si="164"/>
        <v>0</v>
      </c>
      <c r="Z139" s="5">
        <f t="shared" si="153"/>
        <v>5.2931198257974712</v>
      </c>
      <c r="AA139" s="5">
        <f t="shared" si="160"/>
        <v>0</v>
      </c>
      <c r="AB139" s="5">
        <f t="shared" si="145"/>
        <v>5.1435303790919722</v>
      </c>
      <c r="AC139" s="32"/>
      <c r="AD139" s="5">
        <f t="shared" si="165"/>
        <v>20429.922565996119</v>
      </c>
      <c r="AE139" s="5">
        <f t="shared" si="147"/>
        <v>-204.29922565996119</v>
      </c>
      <c r="AF139" s="5">
        <f t="shared" si="147"/>
        <v>-2404.5866038406684</v>
      </c>
      <c r="AG139" s="5">
        <f t="shared" ref="AG139:AG152" si="168">-U139*M139</f>
        <v>-14542.144513336067</v>
      </c>
      <c r="AH139" s="5">
        <f t="shared" si="148"/>
        <v>3278.8922231594242</v>
      </c>
      <c r="AI139" s="42">
        <f t="shared" si="163"/>
        <v>0</v>
      </c>
      <c r="AJ139" s="42">
        <f t="shared" si="166"/>
        <v>1984.6529047418881</v>
      </c>
      <c r="AK139" s="42">
        <f t="shared" si="161"/>
        <v>5263.5451279013123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23920.325010638528</v>
      </c>
      <c r="K140" s="11">
        <f t="shared" si="151"/>
        <v>239.20325010638527</v>
      </c>
      <c r="L140" s="24">
        <f t="shared" si="156"/>
        <v>2815.4043606523978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(Interventions)'!$B$392:$AV$512, 16)</f>
        <v>30.294124443907972</v>
      </c>
      <c r="S140" s="46">
        <f>VLOOKUP(I140, '[1]Lapse Rates'!$A$4:$F$24, 6)</f>
        <v>7.0183349999999997E-4</v>
      </c>
      <c r="T140" s="33">
        <f t="shared" si="167"/>
        <v>0.85408214800216731</v>
      </c>
      <c r="U140" s="33">
        <f t="shared" si="158"/>
        <v>2.5873670876897882E-2</v>
      </c>
      <c r="V140" s="39">
        <f t="shared" si="152"/>
        <v>5.9942346321987909E-4</v>
      </c>
      <c r="W140" s="32">
        <f t="shared" si="159"/>
        <v>0.82760905366204951</v>
      </c>
      <c r="X140" s="32"/>
      <c r="Y140" s="5">
        <f t="shared" si="164"/>
        <v>0</v>
      </c>
      <c r="Z140" s="5">
        <f t="shared" si="153"/>
        <v>5.1435303790919722</v>
      </c>
      <c r="AA140" s="5">
        <f t="shared" si="160"/>
        <v>0</v>
      </c>
      <c r="AB140" s="5">
        <f t="shared" si="145"/>
        <v>4.9841017277784241</v>
      </c>
      <c r="AC140" s="32"/>
      <c r="AD140" s="5">
        <f t="shared" si="165"/>
        <v>19796.677545343206</v>
      </c>
      <c r="AE140" s="5">
        <f t="shared" si="147"/>
        <v>-197.96677545343206</v>
      </c>
      <c r="AF140" s="5">
        <f t="shared" si="147"/>
        <v>-2330.0541385955385</v>
      </c>
      <c r="AG140" s="5">
        <f t="shared" si="168"/>
        <v>-15581.874938523335</v>
      </c>
      <c r="AH140" s="5">
        <f t="shared" si="148"/>
        <v>1686.7816927709027</v>
      </c>
      <c r="AI140" s="42">
        <f t="shared" si="163"/>
        <v>0</v>
      </c>
      <c r="AJ140" s="42">
        <f t="shared" si="166"/>
        <v>1923.138106856376</v>
      </c>
      <c r="AK140" s="42">
        <f t="shared" si="161"/>
        <v>3609.9197996272787</v>
      </c>
    </row>
    <row r="141" spans="1:39" ht="15" x14ac:dyDescent="0.2">
      <c r="A141" s="12"/>
      <c r="B141" s="13">
        <v>1</v>
      </c>
      <c r="C141" s="10">
        <f>$H$131*0.14+$B$144</f>
        <v>3533.0141109715541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23920.325010638528</v>
      </c>
      <c r="K141" s="11">
        <f t="shared" si="151"/>
        <v>239.20325010638527</v>
      </c>
      <c r="L141" s="24">
        <f t="shared" si="156"/>
        <v>2815.4043606523978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(Interventions)'!$B$392:$AV$512, 16)</f>
        <v>33.536777791450689</v>
      </c>
      <c r="S141" s="46">
        <f>VLOOKUP(I141, '[1]Lapse Rates'!$A$4:$F$24, 6)</f>
        <v>6.5742610000000005E-4</v>
      </c>
      <c r="T141" s="33">
        <f t="shared" si="167"/>
        <v>0.82760905366204951</v>
      </c>
      <c r="U141" s="33">
        <f t="shared" si="158"/>
        <v>2.7755340930856943E-2</v>
      </c>
      <c r="V141" s="39">
        <f t="shared" si="152"/>
        <v>5.4409179247373195E-4</v>
      </c>
      <c r="W141" s="32">
        <f t="shared" si="159"/>
        <v>0.79930962093871882</v>
      </c>
      <c r="X141" s="32"/>
      <c r="Y141" s="5">
        <f t="shared" si="164"/>
        <v>0</v>
      </c>
      <c r="Z141" s="5">
        <f t="shared" si="153"/>
        <v>4.9841017277784241</v>
      </c>
      <c r="AA141" s="5">
        <f t="shared" si="160"/>
        <v>0</v>
      </c>
      <c r="AB141" s="5">
        <f t="shared" si="145"/>
        <v>4.8136743370830368</v>
      </c>
      <c r="AC141" s="32"/>
      <c r="AD141" s="5">
        <f t="shared" si="165"/>
        <v>19119.745916984437</v>
      </c>
      <c r="AE141" s="5">
        <f t="shared" si="147"/>
        <v>-191.19745916984436</v>
      </c>
      <c r="AF141" s="5">
        <f t="shared" si="147"/>
        <v>-2250.3797923022839</v>
      </c>
      <c r="AG141" s="5">
        <f t="shared" si="168"/>
        <v>-16715.071213449046</v>
      </c>
      <c r="AH141" s="5">
        <f t="shared" si="148"/>
        <v>-36.902547936737392</v>
      </c>
      <c r="AI141" s="42">
        <f t="shared" si="163"/>
        <v>0</v>
      </c>
      <c r="AJ141" s="42">
        <f t="shared" si="166"/>
        <v>1857.3795440911067</v>
      </c>
      <c r="AK141" s="42">
        <f t="shared" si="161"/>
        <v>1820.4769961543693</v>
      </c>
    </row>
    <row r="142" spans="1:39" ht="15" x14ac:dyDescent="0.2">
      <c r="A142" s="12"/>
      <c r="B142" s="70" t="s">
        <v>49</v>
      </c>
      <c r="C142" s="10">
        <f>$H$131*0.11+$B$144</f>
        <v>2815.4043606523978</v>
      </c>
      <c r="D142" s="1"/>
      <c r="E142" s="1"/>
      <c r="F142" s="1"/>
      <c r="I142" s="2">
        <f t="shared" si="150"/>
        <v>10</v>
      </c>
      <c r="J142" s="11">
        <f t="shared" si="140"/>
        <v>23920.325010638528</v>
      </c>
      <c r="K142" s="11">
        <f t="shared" si="151"/>
        <v>239.20325010638527</v>
      </c>
      <c r="L142" s="24">
        <f t="shared" si="156"/>
        <v>2815.4043606523978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(Interventions)'!$B$392:$AV$512, 16)</f>
        <v>37.389343782021861</v>
      </c>
      <c r="S142" s="46">
        <f>VLOOKUP(I142, '[1]Lapse Rates'!$A$4:$F$24, 6)</f>
        <v>5.9033320000000003E-4</v>
      </c>
      <c r="T142" s="33">
        <f t="shared" si="167"/>
        <v>0.79930962093871882</v>
      </c>
      <c r="U142" s="33">
        <f t="shared" si="158"/>
        <v>2.9885662205555337E-2</v>
      </c>
      <c r="V142" s="39">
        <f t="shared" si="152"/>
        <v>4.718590063195409E-4</v>
      </c>
      <c r="W142" s="32">
        <f t="shared" si="159"/>
        <v>0.76895209972684397</v>
      </c>
      <c r="X142" s="32"/>
      <c r="Y142" s="5">
        <f t="shared" si="164"/>
        <v>0</v>
      </c>
      <c r="Z142" s="5">
        <f t="shared" si="153"/>
        <v>4.8136743370830368</v>
      </c>
      <c r="AA142" s="5">
        <f t="shared" si="160"/>
        <v>0</v>
      </c>
      <c r="AB142" s="5">
        <f t="shared" si="145"/>
        <v>4.6308525406639749</v>
      </c>
      <c r="AC142" s="32"/>
      <c r="AD142" s="5">
        <f t="shared" si="165"/>
        <v>18393.584143079039</v>
      </c>
      <c r="AE142" s="5">
        <f t="shared" si="147"/>
        <v>-183.93584143079036</v>
      </c>
      <c r="AF142" s="5">
        <f t="shared" si="147"/>
        <v>-2164.9110947037739</v>
      </c>
      <c r="AG142" s="5">
        <f t="shared" si="168"/>
        <v>-17998.012464389383</v>
      </c>
      <c r="AH142" s="5">
        <f>SUM(AD142:AG142)</f>
        <v>-1953.2752574449078</v>
      </c>
      <c r="AI142" s="42">
        <f t="shared" si="163"/>
        <v>0</v>
      </c>
      <c r="AJ142" s="42">
        <f t="shared" si="166"/>
        <v>1786.838719844161</v>
      </c>
      <c r="AK142" s="42">
        <f t="shared" si="161"/>
        <v>-166.43653760074676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23920.325010638528</v>
      </c>
      <c r="K143" s="11">
        <f t="shared" si="151"/>
        <v>239.20325010638527</v>
      </c>
      <c r="L143" s="24">
        <f t="shared" si="156"/>
        <v>2815.4043606523978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(Interventions)'!$B$392:$AV$512, 16)</f>
        <v>41.814461783784374</v>
      </c>
      <c r="S143" s="46">
        <f>VLOOKUP(I143, '[1]Lapse Rates'!$A$4:$F$24, 6)</f>
        <v>5.0522920000000001E-4</v>
      </c>
      <c r="T143" s="33">
        <f t="shared" si="167"/>
        <v>0.76895209972684397</v>
      </c>
      <c r="U143" s="33">
        <f t="shared" si="158"/>
        <v>3.2153318187588868E-2</v>
      </c>
      <c r="V143" s="39">
        <f t="shared" si="152"/>
        <v>3.8849705418331362E-4</v>
      </c>
      <c r="W143" s="32">
        <f t="shared" si="159"/>
        <v>0.73641028448507184</v>
      </c>
      <c r="X143" s="31"/>
      <c r="Y143" s="5">
        <f t="shared" si="164"/>
        <v>0</v>
      </c>
      <c r="Z143" s="5">
        <f t="shared" si="153"/>
        <v>4.6308525406639749</v>
      </c>
      <c r="AA143" s="5">
        <f t="shared" si="160"/>
        <v>0</v>
      </c>
      <c r="AB143" s="5">
        <f t="shared" si="145"/>
        <v>4.4348762921516034</v>
      </c>
      <c r="AC143" s="32"/>
      <c r="AD143" s="5">
        <f t="shared" si="165"/>
        <v>17615.173346059699</v>
      </c>
      <c r="AE143" s="5">
        <f t="shared" si="147"/>
        <v>-176.15173346059697</v>
      </c>
      <c r="AF143" s="5">
        <f t="shared" si="147"/>
        <v>-2073.292726168544</v>
      </c>
      <c r="AG143" s="5">
        <f t="shared" si="168"/>
        <v>-19363.660658793455</v>
      </c>
      <c r="AH143" s="5">
        <f t="shared" ref="AH143:AH152" si="169">SUM(AD143:AG143)</f>
        <v>-3997.9317723628956</v>
      </c>
      <c r="AI143" s="42">
        <f t="shared" si="163"/>
        <v>0</v>
      </c>
      <c r="AJ143" s="42">
        <f t="shared" si="166"/>
        <v>1711.2223068302112</v>
      </c>
      <c r="AK143" s="42">
        <f t="shared" ref="AK143:AK152" si="170">SUM(AH143:AJ143)</f>
        <v>-2286.7094655326846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23920.325010638528</v>
      </c>
      <c r="K144" s="11">
        <f t="shared" si="151"/>
        <v>239.20325010638527</v>
      </c>
      <c r="L144" s="24">
        <f t="shared" si="156"/>
        <v>2815.4043606523978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(Interventions)'!$B$392:$AV$512, 16)</f>
        <v>46.874919766101641</v>
      </c>
      <c r="S144" s="46">
        <f>VLOOKUP(I144, '[1]Lapse Rates'!$A$4:$F$24, 6)</f>
        <v>4.8306569999999999E-4</v>
      </c>
      <c r="T144" s="33">
        <f t="shared" si="167"/>
        <v>0.73641028448507184</v>
      </c>
      <c r="U144" s="33">
        <f t="shared" si="158"/>
        <v>3.451917300016983E-2</v>
      </c>
      <c r="V144" s="39">
        <f t="shared" si="152"/>
        <v>3.5573454956198036E-4</v>
      </c>
      <c r="W144" s="32">
        <f t="shared" si="159"/>
        <v>0.70153537693534007</v>
      </c>
      <c r="X144" s="31"/>
      <c r="Y144" s="5">
        <f t="shared" si="164"/>
        <v>0</v>
      </c>
      <c r="Z144" s="5">
        <f t="shared" si="153"/>
        <v>4.4348762921516034</v>
      </c>
      <c r="AA144" s="5">
        <f t="shared" si="160"/>
        <v>0</v>
      </c>
      <c r="AB144" s="5">
        <f t="shared" si="145"/>
        <v>4.2248494851639293</v>
      </c>
      <c r="AC144" s="32"/>
      <c r="AD144" s="5">
        <f t="shared" si="165"/>
        <v>16780.954222754142</v>
      </c>
      <c r="AE144" s="5">
        <f t="shared" si="147"/>
        <v>-167.80954222754141</v>
      </c>
      <c r="AF144" s="5">
        <f t="shared" si="147"/>
        <v>-1975.10575937568</v>
      </c>
      <c r="AG144" s="5">
        <f t="shared" si="168"/>
        <v>-20788.447036719277</v>
      </c>
      <c r="AH144" s="5">
        <f t="shared" si="169"/>
        <v>-6150.4081155683543</v>
      </c>
      <c r="AI144" s="42">
        <f t="shared" si="163"/>
        <v>0</v>
      </c>
      <c r="AJ144" s="42">
        <f t="shared" si="166"/>
        <v>1630.1845545239198</v>
      </c>
      <c r="AK144" s="42">
        <f t="shared" si="170"/>
        <v>-4520.223561044435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23920.325010638528</v>
      </c>
      <c r="K145" s="11">
        <f t="shared" si="151"/>
        <v>239.20325010638527</v>
      </c>
      <c r="L145" s="24">
        <f t="shared" si="156"/>
        <v>2815.4043606523978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(Interventions)'!$B$392:$AV$512, 16)</f>
        <v>52.695487848966053</v>
      </c>
      <c r="S145" s="46">
        <f>VLOOKUP(I145, '[1]Lapse Rates'!$A$4:$F$24, 6)</f>
        <v>4.5965829999999999E-4</v>
      </c>
      <c r="T145" s="33">
        <f t="shared" si="167"/>
        <v>0.70153537693534007</v>
      </c>
      <c r="U145" s="33">
        <f t="shared" si="158"/>
        <v>3.6967748930916033E-2</v>
      </c>
      <c r="V145" s="39">
        <f t="shared" si="152"/>
        <v>3.2246655875195761E-4</v>
      </c>
      <c r="W145" s="32">
        <f t="shared" si="159"/>
        <v>0.66424516144567214</v>
      </c>
      <c r="X145" s="31"/>
      <c r="Y145" s="5">
        <f t="shared" si="164"/>
        <v>0</v>
      </c>
      <c r="Z145" s="5">
        <f t="shared" si="153"/>
        <v>4.2248494851639293</v>
      </c>
      <c r="AA145" s="5">
        <f t="shared" si="160"/>
        <v>0</v>
      </c>
      <c r="AB145" s="5">
        <f t="shared" si="145"/>
        <v>4.0002769933226565</v>
      </c>
      <c r="AC145" s="32"/>
      <c r="AD145" s="5">
        <f t="shared" si="165"/>
        <v>15888.960148524538</v>
      </c>
      <c r="AE145" s="5">
        <f t="shared" si="147"/>
        <v>-158.88960148524538</v>
      </c>
      <c r="AF145" s="5">
        <f t="shared" si="147"/>
        <v>-1870.1187240764013</v>
      </c>
      <c r="AG145" s="5">
        <f t="shared" si="168"/>
        <v>-22263.050470916631</v>
      </c>
      <c r="AH145" s="5">
        <f t="shared" si="169"/>
        <v>-8403.0986479537387</v>
      </c>
      <c r="AI145" s="42">
        <f t="shared" si="163"/>
        <v>0</v>
      </c>
      <c r="AJ145" s="42">
        <f t="shared" si="166"/>
        <v>1543.5343783990495</v>
      </c>
      <c r="AK145" s="42">
        <f t="shared" si="170"/>
        <v>-6859.5642695546894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23920.325010638528</v>
      </c>
      <c r="K146" s="11">
        <f t="shared" si="151"/>
        <v>239.20325010638527</v>
      </c>
      <c r="L146" s="24">
        <f t="shared" si="156"/>
        <v>2815.4043606523978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(Interventions)'!$B$392:$AV$512, 16)</f>
        <v>59.167078766968068</v>
      </c>
      <c r="S146" s="46">
        <f>VLOOKUP(I146, '[1]Lapse Rates'!$A$4:$F$24, 6)</f>
        <v>3.6747819999999998E-4</v>
      </c>
      <c r="T146" s="33">
        <f t="shared" si="167"/>
        <v>0.66424516144567214</v>
      </c>
      <c r="U146" s="33">
        <f t="shared" si="158"/>
        <v>3.9301445787833504E-2</v>
      </c>
      <c r="V146" s="39">
        <f t="shared" si="152"/>
        <v>2.4409561628676497E-4</v>
      </c>
      <c r="W146" s="32">
        <f t="shared" si="159"/>
        <v>0.62469962004155188</v>
      </c>
      <c r="X146" s="31"/>
      <c r="Y146" s="5">
        <f t="shared" si="164"/>
        <v>0</v>
      </c>
      <c r="Z146" s="5">
        <f t="shared" si="153"/>
        <v>4.0002769933226565</v>
      </c>
      <c r="AA146" s="5">
        <f t="shared" si="160"/>
        <v>0</v>
      </c>
      <c r="AB146" s="5">
        <f t="shared" si="145"/>
        <v>3.7621222747800376</v>
      </c>
      <c r="AC146" s="32"/>
      <c r="AD146" s="5">
        <f t="shared" si="165"/>
        <v>14943.017945416319</v>
      </c>
      <c r="AE146" s="5">
        <f t="shared" si="147"/>
        <v>-149.43017945416318</v>
      </c>
      <c r="AF146" s="5">
        <f t="shared" si="147"/>
        <v>-1758.7820343628812</v>
      </c>
      <c r="AG146" s="5">
        <f t="shared" si="168"/>
        <v>-23668.470395361182</v>
      </c>
      <c r="AH146" s="5">
        <f t="shared" si="169"/>
        <v>-10633.664663761907</v>
      </c>
      <c r="AI146" s="42">
        <f t="shared" si="163"/>
        <v>0</v>
      </c>
      <c r="AJ146" s="42">
        <f t="shared" si="166"/>
        <v>1451.6433870139326</v>
      </c>
      <c r="AK146" s="42">
        <f t="shared" si="170"/>
        <v>-9182.0212767479752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23920.325010638528</v>
      </c>
      <c r="K147" s="11">
        <f t="shared" si="151"/>
        <v>239.20325010638527</v>
      </c>
      <c r="L147" s="24">
        <f t="shared" si="156"/>
        <v>2815.4043606523978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(Interventions)'!$B$392:$AV$512, 16)</f>
        <v>66.326188556261798</v>
      </c>
      <c r="S147" s="46">
        <f>VLOOKUP(I147, '[1]Lapse Rates'!$A$4:$F$24, 6)</f>
        <v>3.9775519999999998E-4</v>
      </c>
      <c r="T147" s="33">
        <f t="shared" si="167"/>
        <v>0.62469962004155188</v>
      </c>
      <c r="U147" s="33">
        <f t="shared" si="158"/>
        <v>4.1433944789901068E-2</v>
      </c>
      <c r="V147" s="39">
        <f t="shared" si="152"/>
        <v>2.4847752230955144E-4</v>
      </c>
      <c r="W147" s="32">
        <f t="shared" si="159"/>
        <v>0.58301719772934124</v>
      </c>
      <c r="X147" s="31"/>
      <c r="Y147" s="5">
        <f t="shared" si="164"/>
        <v>0</v>
      </c>
      <c r="Z147" s="5">
        <f t="shared" si="153"/>
        <v>3.7621222747800376</v>
      </c>
      <c r="AA147" s="5">
        <f t="shared" si="160"/>
        <v>0</v>
      </c>
      <c r="AB147" s="5">
        <f t="shared" si="145"/>
        <v>3.5110986397134343</v>
      </c>
      <c r="AC147" s="32"/>
      <c r="AD147" s="5">
        <f t="shared" si="165"/>
        <v>13945.96085647755</v>
      </c>
      <c r="AE147" s="5">
        <f t="shared" si="147"/>
        <v>-139.45960856477549</v>
      </c>
      <c r="AF147" s="5">
        <f t="shared" si="147"/>
        <v>-1641.4291608225285</v>
      </c>
      <c r="AG147" s="5">
        <f t="shared" si="168"/>
        <v>-24952.723136877332</v>
      </c>
      <c r="AH147" s="5">
        <f t="shared" si="169"/>
        <v>-12787.651049787086</v>
      </c>
      <c r="AI147" s="42">
        <f t="shared" si="163"/>
        <v>0</v>
      </c>
      <c r="AJ147" s="42">
        <f t="shared" si="166"/>
        <v>1354.7868366153991</v>
      </c>
      <c r="AK147" s="42">
        <f t="shared" si="170"/>
        <v>-11432.864213171686</v>
      </c>
    </row>
    <row r="148" spans="1:37" ht="15" x14ac:dyDescent="0.2">
      <c r="I148" s="2">
        <f t="shared" si="150"/>
        <v>16</v>
      </c>
      <c r="J148" s="11">
        <f t="shared" si="140"/>
        <v>23920.325010638528</v>
      </c>
      <c r="K148" s="11">
        <f t="shared" si="151"/>
        <v>239.20325010638527</v>
      </c>
      <c r="L148" s="24">
        <f t="shared" si="156"/>
        <v>2815.4043606523978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(Interventions)'!$B$392:$AV$512, 16)</f>
        <v>74.087475480094824</v>
      </c>
      <c r="S148" s="46">
        <f>VLOOKUP(I148, '[1]Lapse Rates'!$A$4:$F$24, 6)</f>
        <v>2.516404E-4</v>
      </c>
      <c r="T148" s="33">
        <f t="shared" si="167"/>
        <v>0.58301719772934124</v>
      </c>
      <c r="U148" s="33">
        <f t="shared" si="158"/>
        <v>4.3194272341246162E-2</v>
      </c>
      <c r="V148" s="39">
        <f t="shared" si="152"/>
        <v>1.4671068084349051E-4</v>
      </c>
      <c r="W148" s="32">
        <f t="shared" si="159"/>
        <v>0.53967621470725158</v>
      </c>
      <c r="X148" s="31"/>
      <c r="Y148" s="5">
        <f t="shared" si="164"/>
        <v>0</v>
      </c>
      <c r="Z148" s="5">
        <f t="shared" si="153"/>
        <v>3.5110986397134343</v>
      </c>
      <c r="AA148" s="5">
        <f t="shared" si="160"/>
        <v>0</v>
      </c>
      <c r="AB148" s="5">
        <f t="shared" si="145"/>
        <v>3.2500866710693339</v>
      </c>
      <c r="AC148" s="32"/>
      <c r="AD148" s="5">
        <f t="shared" si="165"/>
        <v>12909.230456308598</v>
      </c>
      <c r="AE148" s="5">
        <f t="shared" si="147"/>
        <v>-129.09230456308597</v>
      </c>
      <c r="AF148" s="5">
        <f t="shared" si="147"/>
        <v>-1519.4067682271759</v>
      </c>
      <c r="AG148" s="5">
        <f t="shared" si="168"/>
        <v>-26012.843437796335</v>
      </c>
      <c r="AH148" s="5">
        <f t="shared" si="169"/>
        <v>-14752.112054277999</v>
      </c>
      <c r="AI148" s="42">
        <f t="shared" si="163"/>
        <v>0</v>
      </c>
      <c r="AJ148" s="42">
        <f t="shared" si="166"/>
        <v>1254.0759914627909</v>
      </c>
      <c r="AK148" s="42">
        <f t="shared" si="170"/>
        <v>-13498.036062815208</v>
      </c>
    </row>
    <row r="149" spans="1:37" ht="15" x14ac:dyDescent="0.2">
      <c r="I149" s="2">
        <f t="shared" si="150"/>
        <v>17</v>
      </c>
      <c r="J149" s="11">
        <f t="shared" si="140"/>
        <v>23920.325010638528</v>
      </c>
      <c r="K149" s="11">
        <f t="shared" si="151"/>
        <v>239.20325010638527</v>
      </c>
      <c r="L149" s="24">
        <f t="shared" si="156"/>
        <v>2815.4043606523978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(Interventions)'!$B$392:$AV$512, 16)</f>
        <v>82.563486574651861</v>
      </c>
      <c r="S149" s="46">
        <f>VLOOKUP(I149, '[1]Lapse Rates'!$A$4:$F$24, 6)</f>
        <v>2.7508159999999998E-4</v>
      </c>
      <c r="T149" s="33">
        <f t="shared" si="167"/>
        <v>0.53967621470725158</v>
      </c>
      <c r="U149" s="33">
        <f t="shared" si="158"/>
        <v>4.4557549907641103E-2</v>
      </c>
      <c r="V149" s="39">
        <f t="shared" si="152"/>
        <v>1.484549966236143E-4</v>
      </c>
      <c r="W149" s="32">
        <f t="shared" si="159"/>
        <v>0.49497020980298684</v>
      </c>
      <c r="X149" s="31"/>
      <c r="Y149" s="5">
        <f t="shared" si="164"/>
        <v>0</v>
      </c>
      <c r="Z149" s="5">
        <f t="shared" si="153"/>
        <v>3.2500866710693339</v>
      </c>
      <c r="AA149" s="5">
        <f t="shared" si="160"/>
        <v>0</v>
      </c>
      <c r="AB149" s="5">
        <f t="shared" si="145"/>
        <v>2.9808541447944297</v>
      </c>
      <c r="AC149" s="32"/>
      <c r="AD149" s="5">
        <f t="shared" si="165"/>
        <v>11839.848289071386</v>
      </c>
      <c r="AE149" s="5">
        <f t="shared" si="147"/>
        <v>-118.39848289071385</v>
      </c>
      <c r="AF149" s="5">
        <f t="shared" si="147"/>
        <v>-1393.5412870723615</v>
      </c>
      <c r="AG149" s="5">
        <f t="shared" si="168"/>
        <v>-26833.848723328792</v>
      </c>
      <c r="AH149" s="5">
        <f t="shared" si="169"/>
        <v>-16505.940204220482</v>
      </c>
      <c r="AI149" s="42">
        <f t="shared" si="163"/>
        <v>0</v>
      </c>
      <c r="AJ149" s="42">
        <f t="shared" si="166"/>
        <v>1150.1930594887558</v>
      </c>
      <c r="AK149" s="42">
        <f t="shared" si="170"/>
        <v>-15355.747144731726</v>
      </c>
    </row>
    <row r="150" spans="1:37" ht="15" x14ac:dyDescent="0.2">
      <c r="I150" s="2">
        <f t="shared" si="150"/>
        <v>18</v>
      </c>
      <c r="J150" s="11">
        <f t="shared" si="140"/>
        <v>23920.325010638528</v>
      </c>
      <c r="K150" s="11">
        <f t="shared" si="151"/>
        <v>239.20325010638527</v>
      </c>
      <c r="L150" s="24">
        <f t="shared" si="156"/>
        <v>2815.4043606523978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(Interventions)'!$B$392:$AV$512, 16)</f>
        <v>92.046414124313074</v>
      </c>
      <c r="S150" s="46">
        <f>VLOOKUP(I150, '[1]Lapse Rates'!$A$4:$F$24, 6)</f>
        <v>2.0998619999999999E-4</v>
      </c>
      <c r="T150" s="33">
        <f t="shared" si="167"/>
        <v>0.49497020980298684</v>
      </c>
      <c r="U150" s="33">
        <f t="shared" si="158"/>
        <v>4.5560232910723857E-2</v>
      </c>
      <c r="V150" s="39">
        <f t="shared" si="152"/>
        <v>1.0393691346973195E-4</v>
      </c>
      <c r="W150" s="32">
        <f t="shared" si="159"/>
        <v>0.44930603997879326</v>
      </c>
      <c r="X150" s="31"/>
      <c r="Y150" s="5">
        <f t="shared" si="164"/>
        <v>0</v>
      </c>
      <c r="Z150" s="5">
        <f t="shared" si="164"/>
        <v>2.9808541447944297</v>
      </c>
      <c r="AA150" s="5">
        <f t="shared" si="160"/>
        <v>0</v>
      </c>
      <c r="AB150" s="5">
        <f t="shared" si="145"/>
        <v>2.7058512715038869</v>
      </c>
      <c r="AC150" s="32"/>
      <c r="AD150" s="5">
        <f t="shared" si="165"/>
        <v>10747.546505535682</v>
      </c>
      <c r="AE150" s="5">
        <f t="shared" si="147"/>
        <v>-107.47546505535682</v>
      </c>
      <c r="AF150" s="5">
        <f t="shared" si="147"/>
        <v>-1264.9781842237551</v>
      </c>
      <c r="AG150" s="5">
        <f t="shared" si="168"/>
        <v>-27437.693505592317</v>
      </c>
      <c r="AH150" s="5">
        <f t="shared" si="169"/>
        <v>-18062.600649335749</v>
      </c>
      <c r="AI150" s="42">
        <f t="shared" si="163"/>
        <v>0</v>
      </c>
      <c r="AJ150" s="42">
        <f t="shared" si="166"/>
        <v>1044.0833908627244</v>
      </c>
      <c r="AK150" s="42">
        <f t="shared" si="170"/>
        <v>-17018.517258473024</v>
      </c>
    </row>
    <row r="151" spans="1:37" ht="15" x14ac:dyDescent="0.2">
      <c r="I151" s="2">
        <f t="shared" si="150"/>
        <v>19</v>
      </c>
      <c r="J151" s="11">
        <f t="shared" si="140"/>
        <v>23920.325010638528</v>
      </c>
      <c r="K151" s="11">
        <f t="shared" si="151"/>
        <v>239.20325010638527</v>
      </c>
      <c r="L151" s="24">
        <f t="shared" si="156"/>
        <v>2815.4043606523978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(Interventions)'!$B$392:$AV$512, 16)</f>
        <v>102.64090293817036</v>
      </c>
      <c r="S151" s="46">
        <f>VLOOKUP(I151, '[1]Lapse Rates'!$A$4:$F$24, 6)</f>
        <v>1.6037285799999999E-2</v>
      </c>
      <c r="T151" s="33">
        <f t="shared" si="167"/>
        <v>0.44930603997879326</v>
      </c>
      <c r="U151" s="33">
        <f t="shared" si="158"/>
        <v>4.6117177638997003E-2</v>
      </c>
      <c r="V151" s="39">
        <f t="shared" si="152"/>
        <v>7.2056493748061329E-3</v>
      </c>
      <c r="W151" s="32">
        <f t="shared" si="159"/>
        <v>0.39598321296499012</v>
      </c>
      <c r="X151" s="31"/>
      <c r="Y151" s="5">
        <f t="shared" si="164"/>
        <v>0</v>
      </c>
      <c r="Z151" s="5">
        <f t="shared" si="164"/>
        <v>2.7058512715038869</v>
      </c>
      <c r="AA151" s="5">
        <f t="shared" si="160"/>
        <v>0</v>
      </c>
      <c r="AB151" s="5">
        <f t="shared" si="145"/>
        <v>2.3847257436069302</v>
      </c>
      <c r="AC151" s="32"/>
      <c r="AD151" s="5">
        <f t="shared" si="165"/>
        <v>9472.0471528794551</v>
      </c>
      <c r="AE151" s="5">
        <f t="shared" si="147"/>
        <v>-94.720471528794548</v>
      </c>
      <c r="AF151" s="5">
        <f t="shared" si="147"/>
        <v>-1114.8528645267802</v>
      </c>
      <c r="AG151" s="5">
        <f t="shared" si="168"/>
        <v>-27773.101772355527</v>
      </c>
      <c r="AH151" s="5">
        <f t="shared" si="169"/>
        <v>-19510.627955531647</v>
      </c>
      <c r="AI151" s="42">
        <f t="shared" si="163"/>
        <v>0</v>
      </c>
      <c r="AJ151" s="42">
        <f t="shared" si="166"/>
        <v>920.18119145023422</v>
      </c>
      <c r="AK151" s="42">
        <f t="shared" si="170"/>
        <v>-18590.446764081411</v>
      </c>
    </row>
    <row r="152" spans="1:37" ht="15" x14ac:dyDescent="0.2">
      <c r="I152" s="2">
        <f t="shared" si="150"/>
        <v>20</v>
      </c>
      <c r="J152" s="11">
        <f t="shared" si="140"/>
        <v>23920.325010638528</v>
      </c>
      <c r="K152" s="11">
        <f t="shared" si="151"/>
        <v>239.20325010638527</v>
      </c>
      <c r="L152" s="24">
        <f t="shared" si="156"/>
        <v>2815.4043606523978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(Interventions)'!$B$392:$AV$512, 16)</f>
        <v>114.52132309248748</v>
      </c>
      <c r="S152" s="46">
        <f>VLOOKUP(I152, '[1]Lapse Rates'!$A$4:$F$24, 6)</f>
        <v>0</v>
      </c>
      <c r="T152" s="33">
        <f t="shared" si="167"/>
        <v>0.39598321296499012</v>
      </c>
      <c r="U152" s="33">
        <f t="shared" si="158"/>
        <v>4.5348521471164908E-2</v>
      </c>
      <c r="V152" s="39">
        <f t="shared" si="152"/>
        <v>0</v>
      </c>
      <c r="W152" s="32">
        <f t="shared" si="159"/>
        <v>0.3506346914938252</v>
      </c>
      <c r="X152" s="31"/>
      <c r="Y152" s="5">
        <f t="shared" si="164"/>
        <v>0</v>
      </c>
      <c r="Z152" s="5">
        <f t="shared" si="164"/>
        <v>2.3847257436069302</v>
      </c>
      <c r="AA152" s="5">
        <f t="shared" si="160"/>
        <v>0</v>
      </c>
      <c r="AB152" s="5">
        <f t="shared" si="145"/>
        <v>2.1116237962363487</v>
      </c>
      <c r="AC152" s="32"/>
      <c r="AD152" s="5">
        <f>$W152*J152</f>
        <v>8387.2957805372716</v>
      </c>
      <c r="AE152" s="5">
        <f t="shared" si="147"/>
        <v>-83.872957805372707</v>
      </c>
      <c r="AF152" s="5">
        <f t="shared" si="147"/>
        <v>-987.17843942772367</v>
      </c>
      <c r="AG152" s="5">
        <f t="shared" si="168"/>
        <v>-27310.194737058173</v>
      </c>
      <c r="AH152" s="5">
        <f t="shared" si="169"/>
        <v>-19993.950353754</v>
      </c>
      <c r="AI152" s="42">
        <f t="shared" si="163"/>
        <v>0</v>
      </c>
      <c r="AJ152" s="42">
        <f t="shared" si="166"/>
        <v>814.799720505447</v>
      </c>
      <c r="AK152" s="42">
        <f t="shared" si="170"/>
        <v>-19179.150633248555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368080.64530753961</v>
      </c>
      <c r="AE155" s="21">
        <f t="shared" ref="AE155:AK155" si="171">SUM(AE132:AE152)</f>
        <v>-12774.658745982337</v>
      </c>
      <c r="AF155" s="21">
        <f t="shared" si="171"/>
        <v>-41273.617543408982</v>
      </c>
      <c r="AG155" s="21">
        <f t="shared" si="171"/>
        <v>-380820.40549446439</v>
      </c>
      <c r="AH155" s="21">
        <f t="shared" si="171"/>
        <v>-66788.036476316076</v>
      </c>
      <c r="AI155" s="21">
        <f t="shared" si="171"/>
        <v>0</v>
      </c>
      <c r="AJ155" s="21">
        <f t="shared" si="171"/>
        <v>33456.450694928964</v>
      </c>
      <c r="AK155" s="21">
        <f t="shared" si="171"/>
        <v>-33331.585781387119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191768.06500599472</v>
      </c>
      <c r="AE157" s="21">
        <f t="shared" ref="AE157:AK157" si="172">AE132+NPV($D$6,AE133:AE152)</f>
        <v>-11032.533584664228</v>
      </c>
      <c r="AF157" s="21">
        <f t="shared" si="172"/>
        <v>-20768.934710730613</v>
      </c>
      <c r="AG157" s="21">
        <f t="shared" si="172"/>
        <v>-137119.00288131082</v>
      </c>
      <c r="AH157" s="21">
        <f t="shared" si="172"/>
        <v>22847.593829289035</v>
      </c>
      <c r="AI157" s="21">
        <f t="shared" si="172"/>
        <v>0</v>
      </c>
      <c r="AJ157" s="21">
        <f t="shared" si="172"/>
        <v>16326.489459111352</v>
      </c>
      <c r="AK157" s="21">
        <f t="shared" si="172"/>
        <v>39174.08328840039</v>
      </c>
    </row>
    <row r="159" spans="1:37" x14ac:dyDescent="0.15">
      <c r="AC159" s="22" t="str">
        <f>"Present Value at "&amp;TEXT($D$7,"0.00%")&amp;":"</f>
        <v>Present Value at 5.64%:</v>
      </c>
      <c r="AD159" s="21">
        <f>AD132+NPV($D$7,AD133:AD152)</f>
        <v>243558.85680148532</v>
      </c>
      <c r="AE159" s="21">
        <f t="shared" ref="AE159:AK159" si="173">AE132+NPV($D$7,AE133:AE152)</f>
        <v>-11541.996580865482</v>
      </c>
      <c r="AF159" s="21">
        <f t="shared" si="173"/>
        <v>-26765.276066703489</v>
      </c>
      <c r="AG159" s="21">
        <f t="shared" si="173"/>
        <v>-202254.22615629109</v>
      </c>
      <c r="AH159" s="21">
        <f t="shared" si="173"/>
        <v>2997.3579976252722</v>
      </c>
      <c r="AI159" s="21">
        <f t="shared" si="173"/>
        <v>0</v>
      </c>
      <c r="AJ159" s="21">
        <f t="shared" si="173"/>
        <v>21358.532390597378</v>
      </c>
      <c r="AK159" s="21">
        <f t="shared" si="173"/>
        <v>24355.890388222648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23538.026730030764</v>
      </c>
    </row>
    <row r="162" spans="1:39" ht="15" x14ac:dyDescent="0.2">
      <c r="G162" s="58" t="s">
        <v>114</v>
      </c>
      <c r="H162" s="57"/>
      <c r="I162" s="57"/>
      <c r="J162" s="11">
        <f>H$161</f>
        <v>23538.026730030764</v>
      </c>
      <c r="K162" s="11">
        <f>J162*$C$10</f>
        <v>9415.210692012306</v>
      </c>
      <c r="L162" s="24">
        <f>$C$171</f>
        <v>3479.5036891518043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23538.026730030764</v>
      </c>
      <c r="AE162" s="5">
        <f>-$W162*K162</f>
        <v>-9415.210692012306</v>
      </c>
      <c r="AF162" s="5">
        <f>-$W162*L162</f>
        <v>-3479.5036891518043</v>
      </c>
      <c r="AG162" s="5"/>
      <c r="AH162" s="5">
        <f>SUM(AD162:AG162)</f>
        <v>10643.312348866653</v>
      </c>
      <c r="AI162" s="42">
        <f>Y162-AA162</f>
        <v>0</v>
      </c>
      <c r="AJ162" s="42"/>
      <c r="AK162" s="42">
        <f>SUM(AH162:AJ162)</f>
        <v>10643.312348866653</v>
      </c>
      <c r="AL162" s="6" t="s">
        <v>39</v>
      </c>
      <c r="AM162" s="36">
        <f>AK189</f>
        <v>24058.474965160491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23538.026730030764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(Interventions)'!$B$392:$AV$512, 19)</f>
        <v>15.702708849389866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1.5702708849389867E-2</v>
      </c>
      <c r="V163" s="39">
        <f>MIN(S163*T163,T163-U163)</f>
        <v>1.1402544E-3</v>
      </c>
      <c r="W163" s="32">
        <f>T163-SUM(U163:V163)</f>
        <v>0.98315703675061017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5.9208567908528318</v>
      </c>
      <c r="AC163" s="32"/>
      <c r="AD163" s="5">
        <f t="shared" ref="AD163:AD165" si="182">$W163*J163</f>
        <v>23141.576610853699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-9456.62664765921</v>
      </c>
      <c r="AH163" s="5">
        <f t="shared" ref="AH163:AH171" si="184">SUM(AD163:AG163)</f>
        <v>13684.949963194489</v>
      </c>
      <c r="AI163" s="42">
        <f>-M163*$W162*(N163-N162)/1000</f>
        <v>0</v>
      </c>
      <c r="AJ163" s="42">
        <f>$D$6*SUM(Y163:Z163,AD163:AE163)</f>
        <v>2270.7794521737483</v>
      </c>
      <c r="AK163" s="42">
        <f t="shared" ref="AK163" si="185">SUM(AH163:AJ163)</f>
        <v>15955.729415368238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23538.026730030764</v>
      </c>
      <c r="K164" s="11">
        <f t="shared" ref="K164:K182" si="187">J164*$C$11</f>
        <v>235.38026730030765</v>
      </c>
      <c r="L164" s="24">
        <f>$C$172</f>
        <v>2773.3628872508812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(Interventions)'!$B$392:$AV$512, 19)</f>
        <v>17.182353849059801</v>
      </c>
      <c r="S164" s="46">
        <f>VLOOKUP(I164, '[1]Lapse Rates'!$A$4:$F$24, 6)</f>
        <v>1.1150343000000001E-3</v>
      </c>
      <c r="T164" s="33">
        <f t="shared" ref="T164:T166" si="188">W163</f>
        <v>0.98315703675061017</v>
      </c>
      <c r="U164" s="33">
        <f>T164*R164/1000</f>
        <v>1.6892952094642078E-2</v>
      </c>
      <c r="V164" s="39">
        <f t="shared" ref="V164:V182" si="189">MIN(S164*T164,T164-U164)</f>
        <v>1.0962538182632911E-3</v>
      </c>
      <c r="W164" s="32">
        <f>T164-SUM(U164:V164)</f>
        <v>0.96516783083770474</v>
      </c>
      <c r="X164" s="32"/>
      <c r="Y164" s="5">
        <f t="shared" ref="Y164:Z179" si="190">AA163</f>
        <v>0</v>
      </c>
      <c r="Z164" s="5">
        <f t="shared" si="190"/>
        <v>5.9208567908528318</v>
      </c>
      <c r="AA164" s="5">
        <f>O164*W164</f>
        <v>0</v>
      </c>
      <c r="AB164" s="5">
        <f t="shared" si="181"/>
        <v>5.8125205759756007</v>
      </c>
      <c r="AC164" s="32"/>
      <c r="AD164" s="5">
        <f t="shared" si="182"/>
        <v>22718.146201223706</v>
      </c>
      <c r="AE164" s="5">
        <f t="shared" si="183"/>
        <v>-227.18146201223706</v>
      </c>
      <c r="AF164" s="5">
        <f t="shared" si="183"/>
        <v>-2676.7606420137267</v>
      </c>
      <c r="AG164" s="5">
        <f t="shared" ref="AG164:AG167" si="191">-U164*M164</f>
        <v>-10173.425647004204</v>
      </c>
      <c r="AH164" s="5">
        <f t="shared" si="184"/>
        <v>9640.7784501935366</v>
      </c>
      <c r="AI164" s="42">
        <f>-M164*($W163*N164-$W162*N163)/1000</f>
        <v>0</v>
      </c>
      <c r="AJ164" s="42">
        <f t="shared" ref="AJ164:AJ165" si="192">$D$6*SUM(Y164:Z164,AD164:AE164)</f>
        <v>2206.944476967828</v>
      </c>
      <c r="AK164" s="42">
        <f>SUM(AH164:AJ164)</f>
        <v>11847.722927161365</v>
      </c>
      <c r="AL164" s="48" t="s">
        <v>59</v>
      </c>
      <c r="AM164" s="54">
        <f>AK189/AD189</f>
        <v>9.9999988414171695E-2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23538.026730030764</v>
      </c>
      <c r="K165" s="11">
        <f t="shared" si="187"/>
        <v>235.38026730030765</v>
      </c>
      <c r="L165" s="24">
        <f t="shared" ref="L165:L182" si="193">$C$172</f>
        <v>2773.3628872508812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(Interventions)'!$B$392:$AV$512, 19)</f>
        <v>18.753526288114919</v>
      </c>
      <c r="S165" s="46">
        <f>VLOOKUP(I165, '[1]Lapse Rates'!$A$4:$F$24, 6)</f>
        <v>9.1335750000000001E-4</v>
      </c>
      <c r="T165" s="33">
        <f t="shared" si="188"/>
        <v>0.96516783083770474</v>
      </c>
      <c r="U165" s="33">
        <f t="shared" ref="U165:U182" si="194">T165*R165/1000</f>
        <v>1.8100300288057748E-2</v>
      </c>
      <c r="V165" s="39">
        <f t="shared" si="189"/>
        <v>8.815432770543489E-4</v>
      </c>
      <c r="W165" s="32">
        <f t="shared" ref="W165:W182" si="195">T165-SUM(U165:V165)</f>
        <v>0.94618598727259262</v>
      </c>
      <c r="X165" s="32"/>
      <c r="Y165" s="5">
        <f t="shared" si="190"/>
        <v>0</v>
      </c>
      <c r="Z165" s="5">
        <f t="shared" si="190"/>
        <v>5.8125205759756007</v>
      </c>
      <c r="AA165" s="5">
        <f t="shared" ref="AA165:AA182" si="196">O165*W165</f>
        <v>0</v>
      </c>
      <c r="AB165" s="5">
        <f t="shared" si="181"/>
        <v>5.6982064092918616</v>
      </c>
      <c r="AC165" s="32"/>
      <c r="AD165" s="5">
        <f t="shared" si="182"/>
        <v>22271.351060002835</v>
      </c>
      <c r="AE165" s="5">
        <f t="shared" si="183"/>
        <v>-222.71351060002834</v>
      </c>
      <c r="AF165" s="5">
        <f>-$W165*L165</f>
        <v>-2624.1171015386431</v>
      </c>
      <c r="AG165" s="5">
        <f t="shared" si="191"/>
        <v>-10900.525742176729</v>
      </c>
      <c r="AH165" s="5">
        <f t="shared" si="184"/>
        <v>8523.9947056874353</v>
      </c>
      <c r="AI165" s="42">
        <f>-M165*($W164*N165-$W163*N164)/1000</f>
        <v>0</v>
      </c>
      <c r="AJ165" s="42">
        <f t="shared" si="192"/>
        <v>2163.5415518649188</v>
      </c>
      <c r="AK165" s="42">
        <f t="shared" ref="AK165:AK172" si="197">SUM(AH165:AJ165)</f>
        <v>10687.536257552354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23538.026730030764</v>
      </c>
      <c r="K166" s="11">
        <f t="shared" si="187"/>
        <v>235.38026730030765</v>
      </c>
      <c r="L166" s="24">
        <f t="shared" si="193"/>
        <v>2773.3628872508812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(Interventions)'!$B$392:$AV$512, 19)</f>
        <v>20.415030470203543</v>
      </c>
      <c r="S166" s="46">
        <f>VLOOKUP(I166, '[1]Lapse Rates'!$A$4:$F$24, 6)</f>
        <v>8.7679360000000005E-4</v>
      </c>
      <c r="T166" s="33">
        <f t="shared" si="188"/>
        <v>0.94618598727259262</v>
      </c>
      <c r="U166" s="33">
        <f t="shared" si="194"/>
        <v>1.9316415760649602E-2</v>
      </c>
      <c r="V166" s="39">
        <f t="shared" si="189"/>
        <v>8.2960981805029073E-4</v>
      </c>
      <c r="W166" s="32">
        <f t="shared" si="195"/>
        <v>0.92603996169389269</v>
      </c>
      <c r="X166" s="32"/>
      <c r="Y166" s="5">
        <f>AA165</f>
        <v>0</v>
      </c>
      <c r="Z166" s="5">
        <f t="shared" si="190"/>
        <v>5.6982064092918616</v>
      </c>
      <c r="AA166" s="5">
        <f t="shared" si="196"/>
        <v>0</v>
      </c>
      <c r="AB166" s="5">
        <f t="shared" si="181"/>
        <v>5.5768812009095132</v>
      </c>
      <c r="AC166" s="32"/>
      <c r="AD166" s="5">
        <f>$W166*J166</f>
        <v>21797.15337142751</v>
      </c>
      <c r="AE166" s="5">
        <f t="shared" si="183"/>
        <v>-217.97153371427513</v>
      </c>
      <c r="AF166" s="5">
        <f t="shared" si="183"/>
        <v>-2568.2448618730696</v>
      </c>
      <c r="AG166" s="5">
        <f t="shared" si="191"/>
        <v>-11632.905747120249</v>
      </c>
      <c r="AH166" s="5">
        <f t="shared" si="184"/>
        <v>7378.0312287199176</v>
      </c>
      <c r="AI166" s="42">
        <f t="shared" ref="AI166:AI182" si="199">-M166*($W165*N166-$W164*N165)/1000</f>
        <v>0</v>
      </c>
      <c r="AJ166" s="42">
        <f>$D$6*SUM(Y166:Z166,AD166:AE166)</f>
        <v>2117.47673232842</v>
      </c>
      <c r="AK166" s="42">
        <f t="shared" si="197"/>
        <v>9495.5079610483372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23538.026730030764</v>
      </c>
      <c r="K167" s="11">
        <f t="shared" si="187"/>
        <v>235.38026730030765</v>
      </c>
      <c r="L167" s="24">
        <f t="shared" si="193"/>
        <v>2773.3628872508812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(Interventions)'!$B$392:$AV$512, 19)</f>
        <v>22.278616089393669</v>
      </c>
      <c r="S167" s="46">
        <f>VLOOKUP(I167, '[1]Lapse Rates'!$A$4:$F$24, 6)</f>
        <v>8.7786349999999995E-4</v>
      </c>
      <c r="T167" s="33">
        <f>W166</f>
        <v>0.92603996169389269</v>
      </c>
      <c r="U167" s="33">
        <f t="shared" si="194"/>
        <v>2.0630888790015053E-2</v>
      </c>
      <c r="V167" s="39">
        <f t="shared" si="189"/>
        <v>8.1293668191246649E-4</v>
      </c>
      <c r="W167" s="32">
        <f t="shared" si="195"/>
        <v>0.90459613622196522</v>
      </c>
      <c r="X167" s="32"/>
      <c r="Y167" s="5">
        <f t="shared" ref="Y167:Z182" si="200">AA166</f>
        <v>0</v>
      </c>
      <c r="Z167" s="5">
        <f t="shared" si="190"/>
        <v>5.5768812009095132</v>
      </c>
      <c r="AA167" s="5">
        <f t="shared" si="196"/>
        <v>0</v>
      </c>
      <c r="AB167" s="5">
        <f t="shared" si="181"/>
        <v>5.4477402652081786</v>
      </c>
      <c r="AC167" s="32"/>
      <c r="AD167" s="5">
        <f t="shared" ref="AD167:AD181" si="201">$W167*J167</f>
        <v>21292.408034275169</v>
      </c>
      <c r="AE167" s="5">
        <f t="shared" si="183"/>
        <v>-212.92408034275169</v>
      </c>
      <c r="AF167" s="5">
        <f t="shared" si="183"/>
        <v>-2508.7733521485407</v>
      </c>
      <c r="AG167" s="5">
        <f t="shared" si="191"/>
        <v>-12424.519525121976</v>
      </c>
      <c r="AH167" s="5">
        <f t="shared" si="184"/>
        <v>6146.1910766618985</v>
      </c>
      <c r="AI167" s="42">
        <f t="shared" si="199"/>
        <v>0</v>
      </c>
      <c r="AJ167" s="42">
        <f t="shared" ref="AJ167:AJ182" si="202">$D$6*SUM(Y167:Z167,AD167:AE167)</f>
        <v>2068.4444679265794</v>
      </c>
      <c r="AK167" s="42">
        <f t="shared" si="197"/>
        <v>8214.6355445884783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23538.026730030764</v>
      </c>
      <c r="K168" s="11">
        <f t="shared" si="187"/>
        <v>235.38026730030765</v>
      </c>
      <c r="L168" s="24">
        <f t="shared" si="193"/>
        <v>2773.3628872508812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(Interventions)'!$B$392:$AV$512, 19)</f>
        <v>24.631219777154946</v>
      </c>
      <c r="S168" s="46">
        <f>VLOOKUP(I168, '[1]Lapse Rates'!$A$4:$F$24, 6)</f>
        <v>8.7081910000000003E-4</v>
      </c>
      <c r="T168" s="33">
        <f t="shared" ref="T168:T182" si="203">W167</f>
        <v>0.90459613622196522</v>
      </c>
      <c r="U168" s="33">
        <f t="shared" si="194"/>
        <v>2.2281306240848418E-2</v>
      </c>
      <c r="V168" s="39">
        <f t="shared" si="189"/>
        <v>7.8773959320828921E-4</v>
      </c>
      <c r="W168" s="32">
        <f t="shared" si="195"/>
        <v>0.88152709038790855</v>
      </c>
      <c r="X168" s="32"/>
      <c r="Y168" s="5">
        <f t="shared" si="200"/>
        <v>0</v>
      </c>
      <c r="Z168" s="5">
        <f t="shared" si="190"/>
        <v>5.4477402652081786</v>
      </c>
      <c r="AA168" s="5">
        <f t="shared" si="196"/>
        <v>0</v>
      </c>
      <c r="AB168" s="5">
        <f t="shared" si="181"/>
        <v>5.3088117811721975</v>
      </c>
      <c r="AC168" s="32"/>
      <c r="AD168" s="5">
        <f t="shared" si="201"/>
        <v>20749.408216796837</v>
      </c>
      <c r="AE168" s="5">
        <f t="shared" si="183"/>
        <v>-207.49408216796837</v>
      </c>
      <c r="AF168" s="5">
        <f t="shared" si="183"/>
        <v>-2444.7945165880787</v>
      </c>
      <c r="AG168" s="5">
        <f>-U168*M168</f>
        <v>-13418.448776119902</v>
      </c>
      <c r="AH168" s="5">
        <f t="shared" si="184"/>
        <v>4678.6708419208881</v>
      </c>
      <c r="AI168" s="42">
        <f t="shared" si="199"/>
        <v>0</v>
      </c>
      <c r="AJ168" s="42">
        <f t="shared" si="202"/>
        <v>2015.6961999271093</v>
      </c>
      <c r="AK168" s="42">
        <f t="shared" si="197"/>
        <v>6694.3670418479978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23538.026730030764</v>
      </c>
      <c r="K169" s="11">
        <f t="shared" si="187"/>
        <v>235.38026730030765</v>
      </c>
      <c r="L169" s="24">
        <f t="shared" si="193"/>
        <v>2773.3628872508812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(Interventions)'!$B$392:$AV$512, 19)</f>
        <v>27.046621439522557</v>
      </c>
      <c r="S169" s="46">
        <f>VLOOKUP(I169, '[1]Lapse Rates'!$A$4:$F$24, 6)</f>
        <v>7.8743759999999998E-4</v>
      </c>
      <c r="T169" s="33">
        <f t="shared" si="203"/>
        <v>0.88152709038790855</v>
      </c>
      <c r="U169" s="33">
        <f t="shared" si="194"/>
        <v>2.3842329502405547E-2</v>
      </c>
      <c r="V169" s="39">
        <f t="shared" si="189"/>
        <v>6.941475763900378E-4</v>
      </c>
      <c r="W169" s="32">
        <f t="shared" si="195"/>
        <v>0.85699061330911297</v>
      </c>
      <c r="X169" s="32"/>
      <c r="Y169" s="5">
        <f t="shared" si="200"/>
        <v>0</v>
      </c>
      <c r="Z169" s="5">
        <f t="shared" si="190"/>
        <v>5.3088117811721975</v>
      </c>
      <c r="AA169" s="5">
        <f t="shared" si="196"/>
        <v>0</v>
      </c>
      <c r="AB169" s="5">
        <f t="shared" si="181"/>
        <v>5.1610460006253378</v>
      </c>
      <c r="AC169" s="32"/>
      <c r="AD169" s="5">
        <f t="shared" si="201"/>
        <v>20171.867963455359</v>
      </c>
      <c r="AE169" s="5">
        <f t="shared" si="183"/>
        <v>-201.71867963455361</v>
      </c>
      <c r="AF169" s="5">
        <f t="shared" si="183"/>
        <v>-2376.7459616738652</v>
      </c>
      <c r="AG169" s="5">
        <f t="shared" ref="AG169:AG182" si="204">-U169*M169</f>
        <v>-14358.54225390419</v>
      </c>
      <c r="AH169" s="5">
        <f t="shared" si="184"/>
        <v>3234.8610682427534</v>
      </c>
      <c r="AI169" s="42">
        <f t="shared" si="199"/>
        <v>0</v>
      </c>
      <c r="AJ169" s="42">
        <f t="shared" si="202"/>
        <v>1959.5924391785543</v>
      </c>
      <c r="AK169" s="42">
        <f t="shared" si="197"/>
        <v>5194.4535074213072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23538.026730030764</v>
      </c>
      <c r="K170" s="11">
        <f t="shared" si="187"/>
        <v>235.38026730030765</v>
      </c>
      <c r="L170" s="24">
        <f t="shared" si="193"/>
        <v>2773.3628872508812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(Interventions)'!$B$392:$AV$512, 19)</f>
        <v>29.823231317836864</v>
      </c>
      <c r="S170" s="46">
        <f>VLOOKUP(I170, '[1]Lapse Rates'!$A$4:$F$24, 6)</f>
        <v>7.0183349999999997E-4</v>
      </c>
      <c r="T170" s="33">
        <f t="shared" si="203"/>
        <v>0.85699061330911297</v>
      </c>
      <c r="U170" s="33">
        <f t="shared" si="194"/>
        <v>2.5558229297932559E-2</v>
      </c>
      <c r="V170" s="39">
        <f t="shared" si="189"/>
        <v>6.0146472160588129E-4</v>
      </c>
      <c r="W170" s="32">
        <f t="shared" si="195"/>
        <v>0.83083091928957453</v>
      </c>
      <c r="X170" s="32"/>
      <c r="Y170" s="5">
        <f t="shared" si="200"/>
        <v>0</v>
      </c>
      <c r="Z170" s="5">
        <f t="shared" si="190"/>
        <v>5.1610460006253378</v>
      </c>
      <c r="AA170" s="5">
        <f t="shared" si="196"/>
        <v>0</v>
      </c>
      <c r="AB170" s="5">
        <f t="shared" si="181"/>
        <v>5.003504736928412</v>
      </c>
      <c r="AC170" s="32"/>
      <c r="AD170" s="5">
        <f t="shared" si="201"/>
        <v>19556.120386374037</v>
      </c>
      <c r="AE170" s="5">
        <f t="shared" si="183"/>
        <v>-195.56120386374039</v>
      </c>
      <c r="AF170" s="5">
        <f t="shared" si="183"/>
        <v>-2304.1956371382385</v>
      </c>
      <c r="AG170" s="5">
        <f t="shared" si="204"/>
        <v>-15391.906871864627</v>
      </c>
      <c r="AH170" s="5">
        <f t="shared" si="184"/>
        <v>1664.4566735074295</v>
      </c>
      <c r="AI170" s="42">
        <f t="shared" si="199"/>
        <v>0</v>
      </c>
      <c r="AJ170" s="42">
        <f t="shared" si="202"/>
        <v>1899.7771544169218</v>
      </c>
      <c r="AK170" s="42">
        <f t="shared" si="197"/>
        <v>3564.2338279243513</v>
      </c>
    </row>
    <row r="171" spans="1:39" ht="15" x14ac:dyDescent="0.2">
      <c r="A171" s="12"/>
      <c r="B171" s="13">
        <v>1</v>
      </c>
      <c r="C171" s="10">
        <f>$H$161*0.14+$B$174</f>
        <v>3479.5036891518043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23538.026730030764</v>
      </c>
      <c r="K171" s="11">
        <f t="shared" si="187"/>
        <v>235.38026730030765</v>
      </c>
      <c r="L171" s="24">
        <f t="shared" si="193"/>
        <v>2773.3628872508812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(Interventions)'!$B$392:$AV$512, 19)</f>
        <v>33.015480727334868</v>
      </c>
      <c r="S171" s="46">
        <f>VLOOKUP(I171, '[1]Lapse Rates'!$A$4:$F$24, 6)</f>
        <v>6.5742610000000005E-4</v>
      </c>
      <c r="T171" s="33">
        <f t="shared" si="203"/>
        <v>0.83083091928957453</v>
      </c>
      <c r="U171" s="33">
        <f t="shared" si="194"/>
        <v>2.7430282203478859E-2</v>
      </c>
      <c r="V171" s="39">
        <f t="shared" si="189"/>
        <v>5.4620993102795978E-4</v>
      </c>
      <c r="W171" s="32">
        <f t="shared" si="195"/>
        <v>0.80285442715506772</v>
      </c>
      <c r="X171" s="32"/>
      <c r="Y171" s="5">
        <f t="shared" si="200"/>
        <v>0</v>
      </c>
      <c r="Z171" s="5">
        <f t="shared" si="190"/>
        <v>5.003504736928412</v>
      </c>
      <c r="AA171" s="5">
        <f t="shared" si="196"/>
        <v>0</v>
      </c>
      <c r="AB171" s="5">
        <f t="shared" si="181"/>
        <v>4.8350221881116928</v>
      </c>
      <c r="AC171" s="32"/>
      <c r="AD171" s="5">
        <f t="shared" si="201"/>
        <v>18897.608966699521</v>
      </c>
      <c r="AE171" s="5">
        <f t="shared" si="183"/>
        <v>-188.97608966699522</v>
      </c>
      <c r="AF171" s="5">
        <f t="shared" si="183"/>
        <v>-2226.6066721369307</v>
      </c>
      <c r="AG171" s="5">
        <f t="shared" si="204"/>
        <v>-16519.311421118869</v>
      </c>
      <c r="AH171" s="5">
        <f t="shared" si="184"/>
        <v>-37.285216223273892</v>
      </c>
      <c r="AI171" s="42">
        <f t="shared" si="199"/>
        <v>0</v>
      </c>
      <c r="AJ171" s="42">
        <f t="shared" si="202"/>
        <v>1835.8077290515837</v>
      </c>
      <c r="AK171" s="42">
        <f t="shared" si="197"/>
        <v>1798.5225128283098</v>
      </c>
    </row>
    <row r="172" spans="1:39" ht="15" x14ac:dyDescent="0.2">
      <c r="A172" s="12"/>
      <c r="B172" s="70" t="s">
        <v>49</v>
      </c>
      <c r="C172" s="10">
        <f>$H$161*0.11+$B$174</f>
        <v>2773.3628872508812</v>
      </c>
      <c r="D172" s="1"/>
      <c r="E172" s="1"/>
      <c r="F172" s="1"/>
      <c r="I172" s="2">
        <f t="shared" si="186"/>
        <v>10</v>
      </c>
      <c r="J172" s="11">
        <f t="shared" si="176"/>
        <v>23538.026730030764</v>
      </c>
      <c r="K172" s="11">
        <f t="shared" si="187"/>
        <v>235.38026730030765</v>
      </c>
      <c r="L172" s="24">
        <f t="shared" si="193"/>
        <v>2773.3628872508812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(Interventions)'!$B$392:$AV$512, 19)</f>
        <v>36.808162272456748</v>
      </c>
      <c r="S172" s="46">
        <f>VLOOKUP(I172, '[1]Lapse Rates'!$A$4:$F$24, 6)</f>
        <v>5.9033320000000003E-4</v>
      </c>
      <c r="T172" s="33">
        <f t="shared" si="203"/>
        <v>0.80285442715506772</v>
      </c>
      <c r="U172" s="33">
        <f t="shared" si="194"/>
        <v>2.9551596035884038E-2</v>
      </c>
      <c r="V172" s="39">
        <f t="shared" si="189"/>
        <v>4.7395162311661805E-4</v>
      </c>
      <c r="W172" s="32">
        <f t="shared" si="195"/>
        <v>0.77282887949606704</v>
      </c>
      <c r="X172" s="32"/>
      <c r="Y172" s="5">
        <f t="shared" si="200"/>
        <v>0</v>
      </c>
      <c r="Z172" s="5">
        <f t="shared" si="190"/>
        <v>4.8350221881116928</v>
      </c>
      <c r="AA172" s="5">
        <f t="shared" si="196"/>
        <v>0</v>
      </c>
      <c r="AB172" s="5">
        <f t="shared" si="181"/>
        <v>4.6541996327003696</v>
      </c>
      <c r="AC172" s="32"/>
      <c r="AD172" s="5">
        <f t="shared" si="201"/>
        <v>18190.866823318149</v>
      </c>
      <c r="AE172" s="5">
        <f t="shared" si="183"/>
        <v>-181.90866823318152</v>
      </c>
      <c r="AF172" s="5">
        <f t="shared" si="183"/>
        <v>-2143.3349325900758</v>
      </c>
      <c r="AG172" s="5">
        <f t="shared" si="204"/>
        <v>-17796.828129094407</v>
      </c>
      <c r="AH172" s="5">
        <f>SUM(AD172:AG172)</f>
        <v>-1931.2049065995143</v>
      </c>
      <c r="AI172" s="42">
        <f t="shared" si="199"/>
        <v>0</v>
      </c>
      <c r="AJ172" s="42">
        <f t="shared" si="202"/>
        <v>1767.1531106904893</v>
      </c>
      <c r="AK172" s="42">
        <f t="shared" si="197"/>
        <v>-164.05179590902503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23538.026730030764</v>
      </c>
      <c r="K173" s="11">
        <f t="shared" si="187"/>
        <v>235.38026730030765</v>
      </c>
      <c r="L173" s="24">
        <f t="shared" si="193"/>
        <v>2773.3628872508812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(Interventions)'!$B$392:$AV$512, 19)</f>
        <v>41.164496056575288</v>
      </c>
      <c r="S173" s="46">
        <f>VLOOKUP(I173, '[1]Lapse Rates'!$A$4:$F$24, 6)</f>
        <v>5.0522920000000001E-4</v>
      </c>
      <c r="T173" s="33">
        <f t="shared" si="203"/>
        <v>0.77282887949606704</v>
      </c>
      <c r="U173" s="33">
        <f t="shared" si="194"/>
        <v>3.1813111362423346E-2</v>
      </c>
      <c r="V173" s="39">
        <f t="shared" si="189"/>
        <v>3.9045571652469434E-4</v>
      </c>
      <c r="W173" s="32">
        <f t="shared" si="195"/>
        <v>0.74062531241711904</v>
      </c>
      <c r="X173" s="31"/>
      <c r="Y173" s="5">
        <f t="shared" si="200"/>
        <v>0</v>
      </c>
      <c r="Z173" s="5">
        <f t="shared" si="190"/>
        <v>4.6541996327003696</v>
      </c>
      <c r="AA173" s="5">
        <f t="shared" si="196"/>
        <v>0</v>
      </c>
      <c r="AB173" s="5">
        <f t="shared" si="181"/>
        <v>4.460260412716492</v>
      </c>
      <c r="AC173" s="32"/>
      <c r="AD173" s="5">
        <f t="shared" si="201"/>
        <v>17432.858400611534</v>
      </c>
      <c r="AE173" s="5">
        <f t="shared" si="183"/>
        <v>-174.32858400611534</v>
      </c>
      <c r="AF173" s="5">
        <f t="shared" si="183"/>
        <v>-2054.022754816227</v>
      </c>
      <c r="AG173" s="5">
        <f t="shared" si="204"/>
        <v>-19158.778242680848</v>
      </c>
      <c r="AH173" s="5">
        <f t="shared" ref="AH173:AH182" si="205">SUM(AD173:AG173)</f>
        <v>-3954.2711808916556</v>
      </c>
      <c r="AI173" s="42">
        <f t="shared" si="199"/>
        <v>0</v>
      </c>
      <c r="AJ173" s="42">
        <f t="shared" si="202"/>
        <v>1693.5183519929597</v>
      </c>
      <c r="AK173" s="42">
        <f t="shared" ref="AK173:AK182" si="206">SUM(AH173:AJ173)</f>
        <v>-2260.752828898696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23538.026730030764</v>
      </c>
      <c r="K174" s="11">
        <f t="shared" si="187"/>
        <v>235.38026730030765</v>
      </c>
      <c r="L174" s="24">
        <f t="shared" si="193"/>
        <v>2773.3628872508812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(Interventions)'!$B$392:$AV$512, 19)</f>
        <v>46.1462940702555</v>
      </c>
      <c r="S174" s="46">
        <f>VLOOKUP(I174, '[1]Lapse Rates'!$A$4:$F$24, 6)</f>
        <v>4.8306569999999999E-4</v>
      </c>
      <c r="T174" s="33">
        <f t="shared" si="203"/>
        <v>0.74062531241711904</v>
      </c>
      <c r="U174" s="33">
        <f t="shared" si="194"/>
        <v>3.4177113462675227E-2</v>
      </c>
      <c r="V174" s="39">
        <f t="shared" si="189"/>
        <v>3.5777068498049429E-4</v>
      </c>
      <c r="W174" s="32">
        <f t="shared" si="195"/>
        <v>0.70609042826946333</v>
      </c>
      <c r="X174" s="31"/>
      <c r="Y174" s="5">
        <f t="shared" si="200"/>
        <v>0</v>
      </c>
      <c r="Z174" s="5">
        <f t="shared" si="190"/>
        <v>4.460260412716492</v>
      </c>
      <c r="AA174" s="5">
        <f t="shared" si="196"/>
        <v>0</v>
      </c>
      <c r="AB174" s="5">
        <f t="shared" si="181"/>
        <v>4.2522813252629064</v>
      </c>
      <c r="AC174" s="32"/>
      <c r="AD174" s="5">
        <f t="shared" si="201"/>
        <v>16619.975374425499</v>
      </c>
      <c r="AE174" s="5">
        <f t="shared" si="183"/>
        <v>-166.19975374425499</v>
      </c>
      <c r="AF174" s="5">
        <f t="shared" si="183"/>
        <v>-1958.2449888056101</v>
      </c>
      <c r="AG174" s="5">
        <f t="shared" si="204"/>
        <v>-20582.44886351344</v>
      </c>
      <c r="AH174" s="5">
        <f t="shared" si="205"/>
        <v>-6086.9182316378065</v>
      </c>
      <c r="AI174" s="42">
        <f t="shared" si="199"/>
        <v>0</v>
      </c>
      <c r="AJ174" s="42">
        <f t="shared" si="202"/>
        <v>1614.5529399353179</v>
      </c>
      <c r="AK174" s="42">
        <f t="shared" si="206"/>
        <v>-4472.3652917024883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23538.026730030764</v>
      </c>
      <c r="K175" s="11">
        <f t="shared" si="187"/>
        <v>235.38026730030765</v>
      </c>
      <c r="L175" s="24">
        <f t="shared" si="193"/>
        <v>2773.3628872508812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(Interventions)'!$B$392:$AV$512, 19)</f>
        <v>51.876387001572795</v>
      </c>
      <c r="S175" s="46">
        <f>VLOOKUP(I175, '[1]Lapse Rates'!$A$4:$F$24, 6)</f>
        <v>4.5965829999999999E-4</v>
      </c>
      <c r="T175" s="33">
        <f t="shared" si="203"/>
        <v>0.70609042826946333</v>
      </c>
      <c r="U175" s="33">
        <f t="shared" si="194"/>
        <v>3.6629420315012956E-2</v>
      </c>
      <c r="V175" s="39">
        <f t="shared" si="189"/>
        <v>3.2456032590461346E-4</v>
      </c>
      <c r="W175" s="32">
        <f t="shared" si="195"/>
        <v>0.66913644762854574</v>
      </c>
      <c r="X175" s="31"/>
      <c r="Y175" s="5">
        <f t="shared" si="200"/>
        <v>0</v>
      </c>
      <c r="Z175" s="5">
        <f t="shared" si="190"/>
        <v>4.2522813252629064</v>
      </c>
      <c r="AA175" s="5">
        <f t="shared" si="196"/>
        <v>0</v>
      </c>
      <c r="AB175" s="5">
        <f t="shared" si="181"/>
        <v>4.0297337371889146</v>
      </c>
      <c r="AC175" s="32"/>
      <c r="AD175" s="5">
        <f t="shared" si="201"/>
        <v>15750.151590318541</v>
      </c>
      <c r="AE175" s="5">
        <f t="shared" si="183"/>
        <v>-157.50151590318541</v>
      </c>
      <c r="AF175" s="5">
        <f t="shared" si="183"/>
        <v>-1855.7581903599016</v>
      </c>
      <c r="AG175" s="5">
        <f t="shared" si="204"/>
        <v>-22059.299166889938</v>
      </c>
      <c r="AH175" s="5">
        <f t="shared" si="205"/>
        <v>-8322.4072828344833</v>
      </c>
      <c r="AI175" s="42">
        <f t="shared" si="199"/>
        <v>0</v>
      </c>
      <c r="AJ175" s="42">
        <f t="shared" si="202"/>
        <v>1530.056121098155</v>
      </c>
      <c r="AK175" s="42">
        <f t="shared" si="206"/>
        <v>-6792.3511617363283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23538.026730030764</v>
      </c>
      <c r="K176" s="11">
        <f t="shared" si="187"/>
        <v>235.38026730030765</v>
      </c>
      <c r="L176" s="24">
        <f t="shared" si="193"/>
        <v>2773.3628872508812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(Interventions)'!$B$392:$AV$512, 19)</f>
        <v>58.247383242092923</v>
      </c>
      <c r="S176" s="46">
        <f>VLOOKUP(I176, '[1]Lapse Rates'!$A$4:$F$24, 6)</f>
        <v>3.6747819999999998E-4</v>
      </c>
      <c r="T176" s="33">
        <f t="shared" si="203"/>
        <v>0.66913644762854574</v>
      </c>
      <c r="U176" s="33">
        <f t="shared" si="194"/>
        <v>3.897544710627255E-2</v>
      </c>
      <c r="V176" s="39">
        <f t="shared" si="189"/>
        <v>2.4589305732893225E-4</v>
      </c>
      <c r="W176" s="32">
        <f t="shared" si="195"/>
        <v>0.62991510746494428</v>
      </c>
      <c r="X176" s="31"/>
      <c r="Y176" s="5">
        <f t="shared" si="200"/>
        <v>0</v>
      </c>
      <c r="Z176" s="5">
        <f t="shared" si="190"/>
        <v>4.0297337371889146</v>
      </c>
      <c r="AA176" s="5">
        <f t="shared" si="196"/>
        <v>0</v>
      </c>
      <c r="AB176" s="5">
        <f t="shared" si="181"/>
        <v>3.7935314525350594</v>
      </c>
      <c r="AC176" s="32"/>
      <c r="AD176" s="5">
        <f t="shared" si="201"/>
        <v>14826.95863716006</v>
      </c>
      <c r="AE176" s="5">
        <f t="shared" si="183"/>
        <v>-148.26958637160061</v>
      </c>
      <c r="AF176" s="5">
        <f t="shared" si="183"/>
        <v>-1746.983181161927</v>
      </c>
      <c r="AG176" s="5">
        <f t="shared" si="204"/>
        <v>-23472.144535363412</v>
      </c>
      <c r="AH176" s="5">
        <f t="shared" si="205"/>
        <v>-10540.438665736878</v>
      </c>
      <c r="AI176" s="42">
        <f t="shared" si="199"/>
        <v>0</v>
      </c>
      <c r="AJ176" s="42">
        <f t="shared" si="202"/>
        <v>1440.3747127619663</v>
      </c>
      <c r="AK176" s="42">
        <f t="shared" si="206"/>
        <v>-9100.0639529749114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23538.026730030764</v>
      </c>
      <c r="K177" s="11">
        <f t="shared" si="187"/>
        <v>235.38026730030765</v>
      </c>
      <c r="L177" s="24">
        <f t="shared" si="193"/>
        <v>2773.3628872508812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(Interventions)'!$B$392:$AV$512, 19)</f>
        <v>65.295211532071193</v>
      </c>
      <c r="S177" s="46">
        <f>VLOOKUP(I177, '[1]Lapse Rates'!$A$4:$F$24, 6)</f>
        <v>3.9775519999999998E-4</v>
      </c>
      <c r="T177" s="33">
        <f t="shared" si="203"/>
        <v>0.62991510746494428</v>
      </c>
      <c r="U177" s="33">
        <f t="shared" si="194"/>
        <v>4.1130440189170898E-2</v>
      </c>
      <c r="V177" s="39">
        <f t="shared" si="189"/>
        <v>2.505520095527404E-4</v>
      </c>
      <c r="W177" s="32">
        <f t="shared" si="195"/>
        <v>0.58853411526622068</v>
      </c>
      <c r="X177" s="31"/>
      <c r="Y177" s="5">
        <f t="shared" si="200"/>
        <v>0</v>
      </c>
      <c r="Z177" s="5">
        <f t="shared" si="190"/>
        <v>3.7935314525350594</v>
      </c>
      <c r="AA177" s="5">
        <f t="shared" si="196"/>
        <v>0</v>
      </c>
      <c r="AB177" s="5">
        <f t="shared" si="181"/>
        <v>3.5443231170266083</v>
      </c>
      <c r="AC177" s="32"/>
      <c r="AD177" s="5">
        <f t="shared" si="201"/>
        <v>13852.931736671309</v>
      </c>
      <c r="AE177" s="5">
        <f t="shared" si="183"/>
        <v>-138.52931736671309</v>
      </c>
      <c r="AF177" s="5">
        <f t="shared" si="183"/>
        <v>-1632.2186731603688</v>
      </c>
      <c r="AG177" s="5">
        <f t="shared" si="204"/>
        <v>-24769.943864684203</v>
      </c>
      <c r="AH177" s="5">
        <f t="shared" si="205"/>
        <v>-12687.760118539974</v>
      </c>
      <c r="AI177" s="42">
        <f t="shared" si="199"/>
        <v>0</v>
      </c>
      <c r="AJ177" s="42">
        <f t="shared" si="202"/>
        <v>1345.7550227692748</v>
      </c>
      <c r="AK177" s="42">
        <f t="shared" si="206"/>
        <v>-11342.005095770699</v>
      </c>
    </row>
    <row r="178" spans="1:39" ht="15" x14ac:dyDescent="0.2">
      <c r="I178" s="2">
        <f t="shared" si="186"/>
        <v>16</v>
      </c>
      <c r="J178" s="11">
        <f t="shared" si="176"/>
        <v>23538.026730030764</v>
      </c>
      <c r="K178" s="11">
        <f t="shared" si="187"/>
        <v>235.38026730030765</v>
      </c>
      <c r="L178" s="24">
        <f t="shared" si="193"/>
        <v>2773.3628872508812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(Interventions)'!$B$392:$AV$512, 19)</f>
        <v>72.935856690248784</v>
      </c>
      <c r="S178" s="46">
        <f>VLOOKUP(I178, '[1]Lapse Rates'!$A$4:$F$24, 6)</f>
        <v>2.516404E-4</v>
      </c>
      <c r="T178" s="33">
        <f t="shared" si="203"/>
        <v>0.58853411526622068</v>
      </c>
      <c r="U178" s="33">
        <f t="shared" si="194"/>
        <v>4.2925239888379429E-2</v>
      </c>
      <c r="V178" s="39">
        <f t="shared" si="189"/>
        <v>1.4809896017923787E-4</v>
      </c>
      <c r="W178" s="32">
        <f t="shared" si="195"/>
        <v>0.545460776417662</v>
      </c>
      <c r="X178" s="31"/>
      <c r="Y178" s="5">
        <f t="shared" si="200"/>
        <v>0</v>
      </c>
      <c r="Z178" s="5">
        <f t="shared" si="190"/>
        <v>3.5443231170266083</v>
      </c>
      <c r="AA178" s="5">
        <f t="shared" si="196"/>
        <v>0</v>
      </c>
      <c r="AB178" s="5">
        <f t="shared" si="181"/>
        <v>3.2849229792123218</v>
      </c>
      <c r="AC178" s="32"/>
      <c r="AD178" s="5">
        <f t="shared" si="201"/>
        <v>12839.070335502262</v>
      </c>
      <c r="AE178" s="5">
        <f t="shared" si="183"/>
        <v>-128.39070335502262</v>
      </c>
      <c r="AF178" s="5">
        <f t="shared" si="183"/>
        <v>-1512.7606737677945</v>
      </c>
      <c r="AG178" s="5">
        <f t="shared" si="204"/>
        <v>-25850.824292738856</v>
      </c>
      <c r="AH178" s="5">
        <f t="shared" si="205"/>
        <v>-14652.905334359411</v>
      </c>
      <c r="AI178" s="42">
        <f t="shared" si="199"/>
        <v>0</v>
      </c>
      <c r="AJ178" s="42">
        <f t="shared" si="202"/>
        <v>1247.2653700114245</v>
      </c>
      <c r="AK178" s="42">
        <f t="shared" si="206"/>
        <v>-13405.639964347987</v>
      </c>
    </row>
    <row r="179" spans="1:39" ht="15" x14ac:dyDescent="0.2">
      <c r="I179" s="2">
        <f t="shared" si="186"/>
        <v>17</v>
      </c>
      <c r="J179" s="11">
        <f t="shared" si="176"/>
        <v>23538.026730030764</v>
      </c>
      <c r="K179" s="11">
        <f t="shared" si="187"/>
        <v>235.38026730030765</v>
      </c>
      <c r="L179" s="24">
        <f t="shared" si="193"/>
        <v>2773.3628872508812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(Interventions)'!$B$392:$AV$512, 19)</f>
        <v>81.280116317014773</v>
      </c>
      <c r="S179" s="46">
        <f>VLOOKUP(I179, '[1]Lapse Rates'!$A$4:$F$24, 6)</f>
        <v>2.7508159999999998E-4</v>
      </c>
      <c r="T179" s="33">
        <f t="shared" si="203"/>
        <v>0.545460776417662</v>
      </c>
      <c r="U179" s="33">
        <f t="shared" si="194"/>
        <v>4.4335115353596757E-2</v>
      </c>
      <c r="V179" s="39">
        <f t="shared" si="189"/>
        <v>1.5004622311421271E-4</v>
      </c>
      <c r="W179" s="32">
        <f t="shared" si="195"/>
        <v>0.50097561484095099</v>
      </c>
      <c r="X179" s="31"/>
      <c r="Y179" s="5">
        <f t="shared" si="200"/>
        <v>0</v>
      </c>
      <c r="Z179" s="5">
        <f t="shared" si="190"/>
        <v>3.2849229792123218</v>
      </c>
      <c r="AA179" s="5">
        <f t="shared" si="196"/>
        <v>0</v>
      </c>
      <c r="AB179" s="5">
        <f t="shared" si="181"/>
        <v>3.0170204355005108</v>
      </c>
      <c r="AC179" s="32"/>
      <c r="AD179" s="5">
        <f t="shared" si="201"/>
        <v>11791.977413219902</v>
      </c>
      <c r="AE179" s="5">
        <f t="shared" si="183"/>
        <v>-117.91977413219901</v>
      </c>
      <c r="AF179" s="5">
        <f t="shared" si="183"/>
        <v>-1389.3871776175852</v>
      </c>
      <c r="AG179" s="5">
        <f t="shared" si="204"/>
        <v>-26699.892184281223</v>
      </c>
      <c r="AH179" s="5">
        <f t="shared" si="205"/>
        <v>-16415.221722811104</v>
      </c>
      <c r="AI179" s="42">
        <f t="shared" si="199"/>
        <v>0</v>
      </c>
      <c r="AJ179" s="42">
        <f t="shared" si="202"/>
        <v>1145.5473053387645</v>
      </c>
      <c r="AK179" s="42">
        <f t="shared" si="206"/>
        <v>-15269.674417472339</v>
      </c>
    </row>
    <row r="180" spans="1:39" ht="15" x14ac:dyDescent="0.2">
      <c r="I180" s="2">
        <f t="shared" si="186"/>
        <v>18</v>
      </c>
      <c r="J180" s="11">
        <f t="shared" si="176"/>
        <v>23538.026730030764</v>
      </c>
      <c r="K180" s="11">
        <f t="shared" si="187"/>
        <v>235.38026730030765</v>
      </c>
      <c r="L180" s="24">
        <f t="shared" si="193"/>
        <v>2773.3628872508812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(Interventions)'!$B$392:$AV$512, 19)</f>
        <v>90.615640847769356</v>
      </c>
      <c r="S180" s="46">
        <f>VLOOKUP(I180, '[1]Lapse Rates'!$A$4:$F$24, 6)</f>
        <v>2.0998619999999999E-4</v>
      </c>
      <c r="T180" s="33">
        <f t="shared" si="203"/>
        <v>0.50097561484095099</v>
      </c>
      <c r="U180" s="33">
        <f t="shared" si="194"/>
        <v>4.539622638791805E-2</v>
      </c>
      <c r="V180" s="39">
        <f t="shared" si="189"/>
        <v>1.051979656531149E-4</v>
      </c>
      <c r="W180" s="32">
        <f t="shared" si="195"/>
        <v>0.4554741904873798</v>
      </c>
      <c r="X180" s="31"/>
      <c r="Y180" s="5">
        <f t="shared" si="200"/>
        <v>0</v>
      </c>
      <c r="Z180" s="5">
        <f t="shared" si="200"/>
        <v>3.0170204355005108</v>
      </c>
      <c r="AA180" s="5">
        <f t="shared" si="196"/>
        <v>0</v>
      </c>
      <c r="AB180" s="5">
        <f t="shared" si="181"/>
        <v>2.7429976626302426</v>
      </c>
      <c r="AC180" s="32"/>
      <c r="AD180" s="5">
        <f t="shared" si="201"/>
        <v>10720.96367053107</v>
      </c>
      <c r="AE180" s="5">
        <f t="shared" si="183"/>
        <v>-107.2096367053107</v>
      </c>
      <c r="AF180" s="5">
        <f t="shared" si="183"/>
        <v>-1263.1952159983375</v>
      </c>
      <c r="AG180" s="5">
        <f t="shared" si="204"/>
        <v>-27338.924021369497</v>
      </c>
      <c r="AH180" s="5">
        <f t="shared" si="205"/>
        <v>-17988.365203542075</v>
      </c>
      <c r="AI180" s="42">
        <f t="shared" si="199"/>
        <v>0</v>
      </c>
      <c r="AJ180" s="42">
        <f t="shared" si="202"/>
        <v>1041.5052404230296</v>
      </c>
      <c r="AK180" s="42">
        <f t="shared" si="206"/>
        <v>-16946.859963119045</v>
      </c>
    </row>
    <row r="181" spans="1:39" ht="15" x14ac:dyDescent="0.2">
      <c r="I181" s="2">
        <f t="shared" si="186"/>
        <v>19</v>
      </c>
      <c r="J181" s="11">
        <f t="shared" si="176"/>
        <v>23538.026730030764</v>
      </c>
      <c r="K181" s="11">
        <f t="shared" si="187"/>
        <v>235.38026730030765</v>
      </c>
      <c r="L181" s="24">
        <f t="shared" si="193"/>
        <v>2773.3628872508812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(Interventions)'!$B$392:$AV$512, 19)</f>
        <v>101.04544848835422</v>
      </c>
      <c r="S181" s="46">
        <f>VLOOKUP(I181, '[1]Lapse Rates'!$A$4:$F$24, 6)</f>
        <v>1.6037285799999999E-2</v>
      </c>
      <c r="T181" s="33">
        <f t="shared" si="203"/>
        <v>0.4554741904873798</v>
      </c>
      <c r="U181" s="33">
        <f t="shared" si="194"/>
        <v>4.6023593852667376E-2</v>
      </c>
      <c r="V181" s="39">
        <f t="shared" si="189"/>
        <v>7.3045697673697505E-3</v>
      </c>
      <c r="W181" s="32">
        <f t="shared" si="195"/>
        <v>0.40214602686734269</v>
      </c>
      <c r="X181" s="31"/>
      <c r="Y181" s="5">
        <f t="shared" si="200"/>
        <v>0</v>
      </c>
      <c r="Z181" s="5">
        <f t="shared" si="200"/>
        <v>2.7429976626302426</v>
      </c>
      <c r="AA181" s="5">
        <f t="shared" si="196"/>
        <v>0</v>
      </c>
      <c r="AB181" s="5">
        <f t="shared" si="181"/>
        <v>2.4218399961429293</v>
      </c>
      <c r="AC181" s="32"/>
      <c r="AD181" s="5">
        <f t="shared" si="201"/>
        <v>9465.7239297791821</v>
      </c>
      <c r="AE181" s="5">
        <f t="shared" si="183"/>
        <v>-94.657239297791818</v>
      </c>
      <c r="AF181" s="5">
        <f t="shared" si="183"/>
        <v>-1115.2968661692839</v>
      </c>
      <c r="AG181" s="5">
        <f t="shared" si="204"/>
        <v>-27716.742902298021</v>
      </c>
      <c r="AH181" s="5">
        <f t="shared" si="205"/>
        <v>-19460.973077985916</v>
      </c>
      <c r="AI181" s="42">
        <f t="shared" si="199"/>
        <v>0</v>
      </c>
      <c r="AJ181" s="42">
        <f t="shared" si="202"/>
        <v>919.57073040692842</v>
      </c>
      <c r="AK181" s="42">
        <f t="shared" si="206"/>
        <v>-18541.402347578987</v>
      </c>
    </row>
    <row r="182" spans="1:39" ht="15" x14ac:dyDescent="0.2">
      <c r="I182" s="2">
        <f t="shared" si="186"/>
        <v>20</v>
      </c>
      <c r="J182" s="11">
        <f t="shared" si="176"/>
        <v>23538.026730030764</v>
      </c>
      <c r="K182" s="11">
        <f t="shared" si="187"/>
        <v>235.38026730030765</v>
      </c>
      <c r="L182" s="24">
        <f t="shared" si="193"/>
        <v>2773.3628872508812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(Interventions)'!$B$392:$AV$512, 19)</f>
        <v>112.74119889934001</v>
      </c>
      <c r="S182" s="46">
        <f>VLOOKUP(I182, '[1]Lapse Rates'!$A$4:$F$24, 6)</f>
        <v>0</v>
      </c>
      <c r="T182" s="33">
        <f t="shared" si="203"/>
        <v>0.40214602686734269</v>
      </c>
      <c r="U182" s="33">
        <f t="shared" si="194"/>
        <v>4.5338425201630415E-2</v>
      </c>
      <c r="V182" s="39">
        <f t="shared" si="189"/>
        <v>0</v>
      </c>
      <c r="W182" s="32">
        <f t="shared" si="195"/>
        <v>0.35680760166571229</v>
      </c>
      <c r="X182" s="31"/>
      <c r="Y182" s="5">
        <f t="shared" si="200"/>
        <v>0</v>
      </c>
      <c r="Z182" s="5">
        <f t="shared" si="200"/>
        <v>2.4218399961429293</v>
      </c>
      <c r="AA182" s="5">
        <f t="shared" si="196"/>
        <v>0</v>
      </c>
      <c r="AB182" s="5">
        <f t="shared" si="181"/>
        <v>2.1487988514354024</v>
      </c>
      <c r="AC182" s="32"/>
      <c r="AD182" s="5">
        <f>$W182*J182</f>
        <v>8398.546865485705</v>
      </c>
      <c r="AE182" s="5">
        <f t="shared" si="183"/>
        <v>-83.985468654857058</v>
      </c>
      <c r="AF182" s="5">
        <f t="shared" si="183"/>
        <v>-989.5569603486822</v>
      </c>
      <c r="AG182" s="5">
        <f t="shared" si="204"/>
        <v>-27304.114470752684</v>
      </c>
      <c r="AH182" s="5">
        <f t="shared" si="205"/>
        <v>-19979.110034270518</v>
      </c>
      <c r="AI182" s="42">
        <f t="shared" si="199"/>
        <v>0</v>
      </c>
      <c r="AJ182" s="42">
        <f t="shared" si="202"/>
        <v>815.89605553272781</v>
      </c>
      <c r="AK182" s="42">
        <f t="shared" si="206"/>
        <v>-19163.213978737789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364023.69231816271</v>
      </c>
      <c r="AE185" s="21">
        <f t="shared" ref="AE185:AK185" si="207">SUM(AE162:AE182)</f>
        <v>-12588.651581785087</v>
      </c>
      <c r="AF185" s="21">
        <f t="shared" si="207"/>
        <v>-40870.50204905869</v>
      </c>
      <c r="AG185" s="21">
        <f t="shared" si="207"/>
        <v>-377026.15330575639</v>
      </c>
      <c r="AH185" s="21">
        <f t="shared" si="207"/>
        <v>-66461.614618437612</v>
      </c>
      <c r="AI185" s="21">
        <f t="shared" si="207"/>
        <v>0</v>
      </c>
      <c r="AJ185" s="21">
        <f t="shared" si="207"/>
        <v>33099.255164796697</v>
      </c>
      <c r="AK185" s="21">
        <f t="shared" si="207"/>
        <v>-33362.359453640893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189296.4839496123</v>
      </c>
      <c r="AE187" s="21">
        <f t="shared" ref="AE187:AK187" si="208">AE162+NPV($D$6,AE163:AE182)</f>
        <v>-10862.053286147348</v>
      </c>
      <c r="AF187" s="21">
        <f t="shared" si="208"/>
        <v>-20526.895130629131</v>
      </c>
      <c r="AG187" s="21">
        <f t="shared" si="208"/>
        <v>-135225.00137040007</v>
      </c>
      <c r="AH187" s="21">
        <f t="shared" si="208"/>
        <v>22682.534162435724</v>
      </c>
      <c r="AI187" s="21">
        <f t="shared" si="208"/>
        <v>0</v>
      </c>
      <c r="AJ187" s="21">
        <f t="shared" si="208"/>
        <v>16123.266601246369</v>
      </c>
      <c r="AK187" s="21">
        <f t="shared" si="208"/>
        <v>38805.800763682091</v>
      </c>
    </row>
    <row r="189" spans="1:39" x14ac:dyDescent="0.15">
      <c r="AC189" s="22" t="str">
        <f>"Present Value at "&amp;TEXT($D$7,"0.00%")&amp;":"</f>
        <v>Present Value at 5.64%:</v>
      </c>
      <c r="AD189" s="21">
        <f>AD162+NPV($D$7,AD163:AD182)</f>
        <v>240584.77752534417</v>
      </c>
      <c r="AE189" s="21">
        <f t="shared" ref="AE189:AK189" si="209">AE162+NPV($D$7,AE163:AE182)</f>
        <v>-11366.622736777346</v>
      </c>
      <c r="AF189" s="21">
        <f t="shared" si="209"/>
        <v>-26471.973723952571</v>
      </c>
      <c r="AG189" s="21">
        <f t="shared" si="209"/>
        <v>-199794.20823504389</v>
      </c>
      <c r="AH189" s="21">
        <f t="shared" si="209"/>
        <v>2951.9728295703662</v>
      </c>
      <c r="AI189" s="21">
        <f t="shared" si="209"/>
        <v>0</v>
      </c>
      <c r="AJ189" s="21">
        <f t="shared" si="209"/>
        <v>21106.502135590126</v>
      </c>
      <c r="AK189" s="21">
        <f t="shared" si="209"/>
        <v>24058.474965160491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23044.6523459852</v>
      </c>
    </row>
    <row r="192" spans="1:39" ht="15" x14ac:dyDescent="0.2">
      <c r="G192" s="58" t="s">
        <v>115</v>
      </c>
      <c r="H192" s="57"/>
      <c r="I192" s="57"/>
      <c r="J192" s="11">
        <f>H$191</f>
        <v>23044.6523459852</v>
      </c>
      <c r="K192" s="11">
        <f>J192*$C$10</f>
        <v>9217.8609383940802</v>
      </c>
      <c r="L192" s="24">
        <f>$C$201</f>
        <v>3410.4114017865122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23044.6523459852</v>
      </c>
      <c r="AE192" s="5">
        <f>-$W192*K192</f>
        <v>-9217.8609383940802</v>
      </c>
      <c r="AF192" s="5">
        <f>-$W192*L192</f>
        <v>-3410.4114017865122</v>
      </c>
      <c r="AG192" s="5"/>
      <c r="AH192" s="5">
        <f>SUM(AD192:AG192)</f>
        <v>10416.380005804607</v>
      </c>
      <c r="AI192" s="42">
        <f>Y192-AA192</f>
        <v>0</v>
      </c>
      <c r="AJ192" s="42"/>
      <c r="AK192" s="42">
        <f>SUM(AH192:AJ192)</f>
        <v>10416.380005804607</v>
      </c>
      <c r="AL192" s="6" t="s">
        <v>39</v>
      </c>
      <c r="AM192" s="36">
        <f>AK219</f>
        <v>23658.94658667464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23044.6523459852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(Interventions)'!$B$392:$AV$512, 22)</f>
        <v>15.452133708176202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1.5452133708176202E-2</v>
      </c>
      <c r="V193" s="39">
        <f>MIN(S193*T193,T193-U193)</f>
        <v>1.1402544E-3</v>
      </c>
      <c r="W193" s="32">
        <f>T193-SUM(U193:V193)</f>
        <v>0.9834076118918238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5.9223658270200117</v>
      </c>
      <c r="AC193" s="32"/>
      <c r="AD193" s="5">
        <f t="shared" ref="AD193:AD195" si="218">$W193*J193</f>
        <v>22662.28653044262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-9305.7230309412462</v>
      </c>
      <c r="AH193" s="5">
        <f t="shared" ref="AH193:AH201" si="220">SUM(AD193:AG193)</f>
        <v>13356.563499501373</v>
      </c>
      <c r="AI193" s="42">
        <f>-M193*$W192*(N193-N192)/1000</f>
        <v>0</v>
      </c>
      <c r="AJ193" s="42">
        <f>$D$6*SUM(Y193:Z193,AD193:AE193)</f>
        <v>2223.7610952854211</v>
      </c>
      <c r="AK193" s="42">
        <f t="shared" ref="AK193" si="221">SUM(AH193:AJ193)</f>
        <v>15580.324594786794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23044.6523459852</v>
      </c>
      <c r="K194" s="11">
        <f t="shared" ref="K194:K212" si="223">J194*$C$11</f>
        <v>230.44652345985199</v>
      </c>
      <c r="L194" s="24">
        <f>$C$202</f>
        <v>2719.0718314069559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(Interventions)'!$B$392:$AV$512, 22)</f>
        <v>16.908167351468421</v>
      </c>
      <c r="S194" s="46">
        <f>VLOOKUP(I194, '[1]Lapse Rates'!$A$4:$F$24, 6)</f>
        <v>1.1150343000000001E-3</v>
      </c>
      <c r="T194" s="33">
        <f t="shared" ref="T194:T196" si="224">W193</f>
        <v>0.9834076118918238</v>
      </c>
      <c r="U194" s="33">
        <f>T194*R194/1000</f>
        <v>1.6627620476574866E-2</v>
      </c>
      <c r="V194" s="39">
        <f t="shared" ref="V194:V212" si="225">MIN(S194*T194,T194-U194)</f>
        <v>1.0965332181404714E-3</v>
      </c>
      <c r="W194" s="32">
        <f>T194-SUM(U194:V194)</f>
        <v>0.96568345819710844</v>
      </c>
      <c r="X194" s="32"/>
      <c r="Y194" s="5">
        <f t="shared" ref="Y194:Z209" si="226">AA193</f>
        <v>0</v>
      </c>
      <c r="Z194" s="5">
        <f t="shared" si="226"/>
        <v>5.9223658270200117</v>
      </c>
      <c r="AA194" s="5">
        <f>O194*W194</f>
        <v>0</v>
      </c>
      <c r="AB194" s="5">
        <f t="shared" si="217"/>
        <v>5.8156258334658641</v>
      </c>
      <c r="AC194" s="32"/>
      <c r="AD194" s="5">
        <f t="shared" si="218"/>
        <v>22253.839570421096</v>
      </c>
      <c r="AE194" s="5">
        <f t="shared" si="219"/>
        <v>-222.53839570421096</v>
      </c>
      <c r="AF194" s="5">
        <f t="shared" si="219"/>
        <v>-2625.7626892394142</v>
      </c>
      <c r="AG194" s="5">
        <f t="shared" ref="AG194:AG197" si="227">-U194*M194</f>
        <v>-10013.635251987205</v>
      </c>
      <c r="AH194" s="5">
        <f t="shared" si="220"/>
        <v>9391.9032334902658</v>
      </c>
      <c r="AI194" s="42">
        <f>-M194*($W193*N194-$W192*N193)/1000</f>
        <v>0</v>
      </c>
      <c r="AJ194" s="42">
        <f t="shared" ref="AJ194:AJ195" si="228">$D$6*SUM(Y194:Z194,AD194:AE194)</f>
        <v>2161.8516293273574</v>
      </c>
      <c r="AK194" s="42">
        <f>SUM(AH194:AJ194)</f>
        <v>11553.754862817623</v>
      </c>
      <c r="AL194" s="48" t="s">
        <v>59</v>
      </c>
      <c r="AM194" s="54">
        <f>AK219/AD219</f>
        <v>9.999998809649023E-2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23044.6523459852</v>
      </c>
      <c r="K195" s="11">
        <f t="shared" si="223"/>
        <v>230.44652345985199</v>
      </c>
      <c r="L195" s="24">
        <f t="shared" ref="L195:L212" si="229">$C$202</f>
        <v>2719.0718314069559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(Interventions)'!$B$392:$AV$512, 22)</f>
        <v>18.454267889900322</v>
      </c>
      <c r="S195" s="46">
        <f>VLOOKUP(I195, '[1]Lapse Rates'!$A$4:$F$24, 6)</f>
        <v>9.1335750000000001E-4</v>
      </c>
      <c r="T195" s="33">
        <f t="shared" si="224"/>
        <v>0.96568345819710844</v>
      </c>
      <c r="U195" s="33">
        <f t="shared" ref="U195:U212" si="230">T195*R195/1000</f>
        <v>1.78209812344148E-2</v>
      </c>
      <c r="V195" s="39">
        <f t="shared" si="225"/>
        <v>8.8201422917026553E-4</v>
      </c>
      <c r="W195" s="32">
        <f t="shared" ref="W195:W212" si="231">T195-SUM(U195:V195)</f>
        <v>0.94698046273352332</v>
      </c>
      <c r="X195" s="32"/>
      <c r="Y195" s="5">
        <f t="shared" si="226"/>
        <v>0</v>
      </c>
      <c r="Z195" s="5">
        <f t="shared" si="226"/>
        <v>5.8156258334658641</v>
      </c>
      <c r="AA195" s="5">
        <f t="shared" ref="AA195:AA212" si="232">O195*W195</f>
        <v>0</v>
      </c>
      <c r="AB195" s="5">
        <f t="shared" si="217"/>
        <v>5.7029909709154705</v>
      </c>
      <c r="AC195" s="32"/>
      <c r="AD195" s="5">
        <f t="shared" si="218"/>
        <v>21822.835542134238</v>
      </c>
      <c r="AE195" s="5">
        <f t="shared" si="219"/>
        <v>-218.22835542134237</v>
      </c>
      <c r="AF195" s="5">
        <f>-$W195*L195</f>
        <v>-2574.9079011114477</v>
      </c>
      <c r="AG195" s="5">
        <f t="shared" si="227"/>
        <v>-10732.31170782039</v>
      </c>
      <c r="AH195" s="5">
        <f t="shared" si="220"/>
        <v>8297.3875777810572</v>
      </c>
      <c r="AI195" s="42">
        <f>-M195*($W194*N195-$W193*N194)/1000</f>
        <v>0</v>
      </c>
      <c r="AJ195" s="42">
        <f t="shared" si="228"/>
        <v>2119.9824779107985</v>
      </c>
      <c r="AK195" s="42">
        <f t="shared" ref="AK195:AK202" si="233">SUM(AH195:AJ195)</f>
        <v>10417.370055691856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23044.6523459852</v>
      </c>
      <c r="K196" s="11">
        <f t="shared" si="223"/>
        <v>230.44652345985199</v>
      </c>
      <c r="L196" s="24">
        <f t="shared" si="229"/>
        <v>2719.0718314069559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(Interventions)'!$B$392:$AV$512, 22)</f>
        <v>20.089258707381148</v>
      </c>
      <c r="S196" s="46">
        <f>VLOOKUP(I196, '[1]Lapse Rates'!$A$4:$F$24, 6)</f>
        <v>8.7679360000000005E-4</v>
      </c>
      <c r="T196" s="33">
        <f t="shared" si="224"/>
        <v>0.94698046273352332</v>
      </c>
      <c r="U196" s="33">
        <f t="shared" si="230"/>
        <v>1.9024135506689261E-2</v>
      </c>
      <c r="V196" s="39">
        <f t="shared" si="225"/>
        <v>8.3030640904979182E-4</v>
      </c>
      <c r="W196" s="32">
        <f t="shared" si="231"/>
        <v>0.92712602081778428</v>
      </c>
      <c r="X196" s="32"/>
      <c r="Y196" s="5">
        <f>AA195</f>
        <v>0</v>
      </c>
      <c r="Z196" s="5">
        <f t="shared" si="226"/>
        <v>5.7029909709154705</v>
      </c>
      <c r="AA196" s="5">
        <f t="shared" si="232"/>
        <v>0</v>
      </c>
      <c r="AB196" s="5">
        <f t="shared" si="217"/>
        <v>5.5834217639107342</v>
      </c>
      <c r="AC196" s="32"/>
      <c r="AD196" s="5">
        <f>$W196*J196</f>
        <v>21365.296830662475</v>
      </c>
      <c r="AE196" s="5">
        <f t="shared" si="219"/>
        <v>-213.65296830662476</v>
      </c>
      <c r="AF196" s="5">
        <f t="shared" si="219"/>
        <v>-2520.9222473700561</v>
      </c>
      <c r="AG196" s="5">
        <f t="shared" si="227"/>
        <v>-11456.886102057966</v>
      </c>
      <c r="AH196" s="5">
        <f t="shared" si="220"/>
        <v>7173.8355129278261</v>
      </c>
      <c r="AI196" s="42">
        <f t="shared" ref="AI196:AI212" si="235">-M196*($W195*N196-$W194*N195)/1000</f>
        <v>0</v>
      </c>
      <c r="AJ196" s="42">
        <f>$D$6*SUM(Y196:Z196,AD196:AE196)</f>
        <v>2075.535726311356</v>
      </c>
      <c r="AK196" s="42">
        <f t="shared" si="233"/>
        <v>9249.3712392391826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23044.6523459852</v>
      </c>
      <c r="K197" s="11">
        <f t="shared" si="223"/>
        <v>230.44652345985199</v>
      </c>
      <c r="L197" s="24">
        <f t="shared" si="229"/>
        <v>2719.0718314069559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(Interventions)'!$B$392:$AV$512, 22)</f>
        <v>21.923106258179942</v>
      </c>
      <c r="S197" s="46">
        <f>VLOOKUP(I197, '[1]Lapse Rates'!$A$4:$F$24, 6)</f>
        <v>8.7786349999999995E-4</v>
      </c>
      <c r="T197" s="33">
        <f>W196</f>
        <v>0.92712602081778428</v>
      </c>
      <c r="U197" s="33">
        <f t="shared" si="230"/>
        <v>2.0325482269111836E-2</v>
      </c>
      <c r="V197" s="39">
        <f t="shared" si="225"/>
        <v>8.1389009357617291E-4</v>
      </c>
      <c r="W197" s="32">
        <f t="shared" si="231"/>
        <v>0.90598664845509624</v>
      </c>
      <c r="X197" s="32"/>
      <c r="Y197" s="5">
        <f t="shared" ref="Y197:Z212" si="236">AA196</f>
        <v>0</v>
      </c>
      <c r="Z197" s="5">
        <f t="shared" si="226"/>
        <v>5.5834217639107342</v>
      </c>
      <c r="AA197" s="5">
        <f t="shared" si="232"/>
        <v>0</v>
      </c>
      <c r="AB197" s="5">
        <f t="shared" si="217"/>
        <v>5.4561143331246411</v>
      </c>
      <c r="AC197" s="32"/>
      <c r="AD197" s="5">
        <f t="shared" ref="AD197:AD211" si="237">$W197*J197</f>
        <v>20878.147343752004</v>
      </c>
      <c r="AE197" s="5">
        <f t="shared" si="219"/>
        <v>-208.78147343752002</v>
      </c>
      <c r="AF197" s="5">
        <f t="shared" si="219"/>
        <v>-2463.4427754450485</v>
      </c>
      <c r="AG197" s="5">
        <f t="shared" si="227"/>
        <v>-12240.594861444952</v>
      </c>
      <c r="AH197" s="5">
        <f t="shared" si="220"/>
        <v>5965.3282334244832</v>
      </c>
      <c r="AI197" s="42">
        <f t="shared" si="235"/>
        <v>0</v>
      </c>
      <c r="AJ197" s="42">
        <f t="shared" ref="AJ197:AJ212" si="238">$D$6*SUM(Y197:Z197,AD197:AE197)</f>
        <v>2028.2125255528904</v>
      </c>
      <c r="AK197" s="42">
        <f t="shared" si="233"/>
        <v>7993.5407589773731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23044.6523459852</v>
      </c>
      <c r="K198" s="11">
        <f t="shared" si="223"/>
        <v>230.44652345985199</v>
      </c>
      <c r="L198" s="24">
        <f t="shared" si="229"/>
        <v>2719.0718314069559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(Interventions)'!$B$392:$AV$512, 22)</f>
        <v>23.98302978301929</v>
      </c>
      <c r="S198" s="46">
        <f>VLOOKUP(I198, '[1]Lapse Rates'!$A$4:$F$24, 6)</f>
        <v>8.7081910000000003E-4</v>
      </c>
      <c r="T198" s="33">
        <f t="shared" ref="T198:T212" si="239">W197</f>
        <v>0.90598664845509624</v>
      </c>
      <c r="U198" s="33">
        <f t="shared" si="230"/>
        <v>2.1728304772916401E-2</v>
      </c>
      <c r="V198" s="39">
        <f t="shared" si="225"/>
        <v>7.889504778196833E-4</v>
      </c>
      <c r="W198" s="32">
        <f t="shared" si="231"/>
        <v>0.88346939320436013</v>
      </c>
      <c r="X198" s="32"/>
      <c r="Y198" s="5">
        <f t="shared" si="236"/>
        <v>0</v>
      </c>
      <c r="Z198" s="5">
        <f t="shared" si="226"/>
        <v>5.4561143331246411</v>
      </c>
      <c r="AA198" s="5">
        <f t="shared" si="232"/>
        <v>0</v>
      </c>
      <c r="AB198" s="5">
        <f t="shared" si="217"/>
        <v>5.320508892000686</v>
      </c>
      <c r="AC198" s="32"/>
      <c r="AD198" s="5">
        <f t="shared" si="237"/>
        <v>20359.245024712978</v>
      </c>
      <c r="AE198" s="5">
        <f t="shared" si="219"/>
        <v>-203.59245024712979</v>
      </c>
      <c r="AF198" s="5">
        <f t="shared" si="219"/>
        <v>-2402.2167409721715</v>
      </c>
      <c r="AG198" s="5">
        <f>-U198*M198</f>
        <v>-13085.415255088672</v>
      </c>
      <c r="AH198" s="5">
        <f t="shared" si="220"/>
        <v>4668.0205784050049</v>
      </c>
      <c r="AI198" s="42">
        <f t="shared" si="235"/>
        <v>0</v>
      </c>
      <c r="AJ198" s="42">
        <f t="shared" si="238"/>
        <v>1977.8047623711793</v>
      </c>
      <c r="AK198" s="42">
        <f t="shared" si="233"/>
        <v>6645.825340776184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23044.6523459852</v>
      </c>
      <c r="K199" s="11">
        <f t="shared" si="223"/>
        <v>230.44652345985199</v>
      </c>
      <c r="L199" s="24">
        <f t="shared" si="229"/>
        <v>2719.0718314069559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(Interventions)'!$B$392:$AV$512, 22)</f>
        <v>26.334868243745653</v>
      </c>
      <c r="S199" s="46">
        <f>VLOOKUP(I199, '[1]Lapse Rates'!$A$4:$F$24, 6)</f>
        <v>7.8743759999999998E-4</v>
      </c>
      <c r="T199" s="33">
        <f t="shared" si="239"/>
        <v>0.88346939320436013</v>
      </c>
      <c r="U199" s="33">
        <f t="shared" si="230"/>
        <v>2.3266050067418748E-2</v>
      </c>
      <c r="V199" s="39">
        <f t="shared" si="225"/>
        <v>6.9567701865829758E-4</v>
      </c>
      <c r="W199" s="32">
        <f t="shared" si="231"/>
        <v>0.85950766611828311</v>
      </c>
      <c r="X199" s="32"/>
      <c r="Y199" s="5">
        <f t="shared" si="236"/>
        <v>0</v>
      </c>
      <c r="Z199" s="5">
        <f t="shared" si="226"/>
        <v>5.320508892000686</v>
      </c>
      <c r="AA199" s="5">
        <f t="shared" si="232"/>
        <v>0</v>
      </c>
      <c r="AB199" s="5">
        <f t="shared" si="217"/>
        <v>5.1762044225874755</v>
      </c>
      <c r="AC199" s="32"/>
      <c r="AD199" s="5">
        <f t="shared" si="237"/>
        <v>19807.055354404958</v>
      </c>
      <c r="AE199" s="5">
        <f t="shared" si="219"/>
        <v>-198.07055354404955</v>
      </c>
      <c r="AF199" s="5">
        <f t="shared" si="219"/>
        <v>-2337.0630838205584</v>
      </c>
      <c r="AG199" s="5">
        <f t="shared" ref="AG199:AG212" si="240">-U199*M199</f>
        <v>-14011.490066051525</v>
      </c>
      <c r="AH199" s="5">
        <f t="shared" si="220"/>
        <v>3260.4316509888249</v>
      </c>
      <c r="AI199" s="42">
        <f t="shared" si="235"/>
        <v>0</v>
      </c>
      <c r="AJ199" s="42">
        <f t="shared" si="238"/>
        <v>1924.1633508867603</v>
      </c>
      <c r="AK199" s="42">
        <f t="shared" si="233"/>
        <v>5184.5950018755848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23044.6523459852</v>
      </c>
      <c r="K200" s="11">
        <f t="shared" si="223"/>
        <v>230.44652345985199</v>
      </c>
      <c r="L200" s="24">
        <f t="shared" si="229"/>
        <v>2719.0718314069559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(Interventions)'!$B$392:$AV$512, 22)</f>
        <v>29.038409441051687</v>
      </c>
      <c r="S200" s="46">
        <f>VLOOKUP(I200, '[1]Lapse Rates'!$A$4:$F$24, 6)</f>
        <v>7.0183349999999997E-4</v>
      </c>
      <c r="T200" s="33">
        <f t="shared" si="239"/>
        <v>0.85950766611828311</v>
      </c>
      <c r="U200" s="33">
        <f t="shared" si="230"/>
        <v>2.4958735526465454E-2</v>
      </c>
      <c r="V200" s="39">
        <f t="shared" si="225"/>
        <v>6.0323127358862601E-4</v>
      </c>
      <c r="W200" s="32">
        <f t="shared" si="231"/>
        <v>0.83394569931822904</v>
      </c>
      <c r="X200" s="32"/>
      <c r="Y200" s="5">
        <f t="shared" si="236"/>
        <v>0</v>
      </c>
      <c r="Z200" s="5">
        <f t="shared" si="226"/>
        <v>5.1762044225874755</v>
      </c>
      <c r="AA200" s="5">
        <f t="shared" si="232"/>
        <v>0</v>
      </c>
      <c r="AB200" s="5">
        <f t="shared" si="217"/>
        <v>5.0222628455471776</v>
      </c>
      <c r="AC200" s="32"/>
      <c r="AD200" s="5">
        <f t="shared" si="237"/>
        <v>19217.988716218093</v>
      </c>
      <c r="AE200" s="5">
        <f t="shared" si="219"/>
        <v>-192.17988716218093</v>
      </c>
      <c r="AF200" s="5">
        <f t="shared" si="219"/>
        <v>-2267.5582599391714</v>
      </c>
      <c r="AG200" s="5">
        <f t="shared" si="240"/>
        <v>-15030.874337367764</v>
      </c>
      <c r="AH200" s="5">
        <f t="shared" si="220"/>
        <v>1727.3762317489782</v>
      </c>
      <c r="AI200" s="42">
        <f t="shared" si="235"/>
        <v>0</v>
      </c>
      <c r="AJ200" s="42">
        <f t="shared" si="238"/>
        <v>1866.9396317842411</v>
      </c>
      <c r="AK200" s="42">
        <f t="shared" si="233"/>
        <v>3594.3158635332193</v>
      </c>
    </row>
    <row r="201" spans="1:39" ht="15" x14ac:dyDescent="0.2">
      <c r="A201" s="12"/>
      <c r="B201" s="13">
        <v>1</v>
      </c>
      <c r="C201" s="10">
        <f>$H$191*0.14+$B$204</f>
        <v>3410.4114017865122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23044.6523459852</v>
      </c>
      <c r="K201" s="11">
        <f t="shared" si="223"/>
        <v>230.44652345985199</v>
      </c>
      <c r="L201" s="24">
        <f t="shared" si="229"/>
        <v>2719.0718314069559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(Interventions)'!$B$392:$AV$512, 22)</f>
        <v>32.146652287141848</v>
      </c>
      <c r="S201" s="46">
        <f>VLOOKUP(I201, '[1]Lapse Rates'!$A$4:$F$24, 6)</f>
        <v>6.5742610000000005E-4</v>
      </c>
      <c r="T201" s="33">
        <f t="shared" si="239"/>
        <v>0.83394569931822904</v>
      </c>
      <c r="U201" s="33">
        <f t="shared" si="230"/>
        <v>2.6808562422340455E-2</v>
      </c>
      <c r="V201" s="39">
        <f t="shared" si="225"/>
        <v>5.4825766871455597E-4</v>
      </c>
      <c r="W201" s="32">
        <f t="shared" si="231"/>
        <v>0.80658887922717404</v>
      </c>
      <c r="X201" s="32"/>
      <c r="Y201" s="5">
        <f t="shared" si="236"/>
        <v>0</v>
      </c>
      <c r="Z201" s="5">
        <f t="shared" si="226"/>
        <v>5.0222628455471776</v>
      </c>
      <c r="AA201" s="5">
        <f t="shared" si="232"/>
        <v>0</v>
      </c>
      <c r="AB201" s="5">
        <f t="shared" si="217"/>
        <v>4.8575121414810178</v>
      </c>
      <c r="AC201" s="32"/>
      <c r="AD201" s="5">
        <f t="shared" si="237"/>
        <v>18587.56030792807</v>
      </c>
      <c r="AE201" s="5">
        <f t="shared" si="219"/>
        <v>-185.87560307928069</v>
      </c>
      <c r="AF201" s="5">
        <f t="shared" si="219"/>
        <v>-2193.1731010327162</v>
      </c>
      <c r="AG201" s="5">
        <f t="shared" si="240"/>
        <v>-16144.893739043669</v>
      </c>
      <c r="AH201" s="5">
        <f t="shared" si="220"/>
        <v>63.617864772404573</v>
      </c>
      <c r="AI201" s="42">
        <f t="shared" si="235"/>
        <v>0</v>
      </c>
      <c r="AJ201" s="42">
        <f t="shared" si="238"/>
        <v>1805.6979535308149</v>
      </c>
      <c r="AK201" s="42">
        <f t="shared" si="233"/>
        <v>1869.3158183032194</v>
      </c>
    </row>
    <row r="202" spans="1:39" ht="15" x14ac:dyDescent="0.2">
      <c r="A202" s="12"/>
      <c r="B202" s="70" t="s">
        <v>49</v>
      </c>
      <c r="C202" s="10">
        <f>$H$191*0.11+$B$204</f>
        <v>2719.0718314069559</v>
      </c>
      <c r="D202" s="1"/>
      <c r="E202" s="1"/>
      <c r="F202" s="1"/>
      <c r="I202" s="2">
        <f t="shared" si="222"/>
        <v>10</v>
      </c>
      <c r="J202" s="11">
        <f t="shared" si="212"/>
        <v>23044.6523459852</v>
      </c>
      <c r="K202" s="11">
        <f t="shared" si="223"/>
        <v>230.44652345985199</v>
      </c>
      <c r="L202" s="24">
        <f t="shared" si="229"/>
        <v>2719.0718314069559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(Interventions)'!$B$392:$AV$512, 22)</f>
        <v>35.839526423181574</v>
      </c>
      <c r="S202" s="46">
        <f>VLOOKUP(I202, '[1]Lapse Rates'!$A$4:$F$24, 6)</f>
        <v>5.9033320000000003E-4</v>
      </c>
      <c r="T202" s="33">
        <f t="shared" si="239"/>
        <v>0.80658887922717404</v>
      </c>
      <c r="U202" s="33">
        <f t="shared" si="230"/>
        <v>2.8907763449706716E-2</v>
      </c>
      <c r="V202" s="39">
        <f t="shared" si="225"/>
        <v>4.7615619415859121E-4</v>
      </c>
      <c r="W202" s="32">
        <f t="shared" si="231"/>
        <v>0.77720495958330871</v>
      </c>
      <c r="X202" s="32"/>
      <c r="Y202" s="5">
        <f t="shared" si="236"/>
        <v>0</v>
      </c>
      <c r="Z202" s="5">
        <f t="shared" si="226"/>
        <v>4.8575121414810178</v>
      </c>
      <c r="AA202" s="5">
        <f t="shared" si="232"/>
        <v>0</v>
      </c>
      <c r="AB202" s="5">
        <f t="shared" si="217"/>
        <v>4.6805536560489642</v>
      </c>
      <c r="AC202" s="32"/>
      <c r="AD202" s="5">
        <f t="shared" si="237"/>
        <v>17910.418095172827</v>
      </c>
      <c r="AE202" s="5">
        <f t="shared" si="219"/>
        <v>-179.10418095172827</v>
      </c>
      <c r="AF202" s="5">
        <f t="shared" si="219"/>
        <v>-2113.2761128327566</v>
      </c>
      <c r="AG202" s="5">
        <f t="shared" si="240"/>
        <v>-17409.093474553425</v>
      </c>
      <c r="AH202" s="5">
        <f>SUM(AD202:AG202)</f>
        <v>-1791.0556731650813</v>
      </c>
      <c r="AI202" s="42">
        <f t="shared" si="235"/>
        <v>0</v>
      </c>
      <c r="AJ202" s="42">
        <f t="shared" si="238"/>
        <v>1739.9184169261689</v>
      </c>
      <c r="AK202" s="42">
        <f t="shared" si="233"/>
        <v>-51.137256238912414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23044.6523459852</v>
      </c>
      <c r="K203" s="11">
        <f t="shared" si="223"/>
        <v>230.44652345985199</v>
      </c>
      <c r="L203" s="24">
        <f t="shared" si="229"/>
        <v>2719.0718314069559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(Interventions)'!$B$392:$AV$512, 22)</f>
        <v>40.081219844560152</v>
      </c>
      <c r="S203" s="46">
        <f>VLOOKUP(I203, '[1]Lapse Rates'!$A$4:$F$24, 6)</f>
        <v>5.0522920000000001E-4</v>
      </c>
      <c r="T203" s="33">
        <f t="shared" si="239"/>
        <v>0.77720495958330871</v>
      </c>
      <c r="U203" s="33">
        <f t="shared" si="230"/>
        <v>3.1151322849341086E-2</v>
      </c>
      <c r="V203" s="39">
        <f t="shared" si="225"/>
        <v>3.9266663996630739E-4</v>
      </c>
      <c r="W203" s="32">
        <f t="shared" si="231"/>
        <v>0.74566097009400134</v>
      </c>
      <c r="X203" s="31"/>
      <c r="Y203" s="5">
        <f t="shared" si="236"/>
        <v>0</v>
      </c>
      <c r="Z203" s="5">
        <f t="shared" si="226"/>
        <v>4.6805536560489642</v>
      </c>
      <c r="AA203" s="5">
        <f t="shared" si="232"/>
        <v>0</v>
      </c>
      <c r="AB203" s="5">
        <f t="shared" si="217"/>
        <v>4.4905866035874036</v>
      </c>
      <c r="AC203" s="32"/>
      <c r="AD203" s="5">
        <f t="shared" si="237"/>
        <v>17183.497823786329</v>
      </c>
      <c r="AE203" s="5">
        <f t="shared" si="219"/>
        <v>-171.83497823786328</v>
      </c>
      <c r="AF203" s="5">
        <f t="shared" si="219"/>
        <v>-2027.5057395621836</v>
      </c>
      <c r="AG203" s="5">
        <f t="shared" si="240"/>
        <v>-18760.230008235834</v>
      </c>
      <c r="AH203" s="5">
        <f t="shared" ref="AH203:AH212" si="241">SUM(AD203:AG203)</f>
        <v>-3776.0729022495543</v>
      </c>
      <c r="AI203" s="42">
        <f t="shared" si="235"/>
        <v>0</v>
      </c>
      <c r="AJ203" s="42">
        <f t="shared" si="238"/>
        <v>1669.303287461963</v>
      </c>
      <c r="AK203" s="42">
        <f t="shared" ref="AK203:AK212" si="242">SUM(AH203:AJ203)</f>
        <v>-2106.7696147875913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23044.6523459852</v>
      </c>
      <c r="K204" s="11">
        <f t="shared" si="223"/>
        <v>230.44652345985199</v>
      </c>
      <c r="L204" s="24">
        <f t="shared" si="229"/>
        <v>2719.0718314069559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(Interventions)'!$B$392:$AV$512, 22)</f>
        <v>44.931917910511942</v>
      </c>
      <c r="S204" s="46">
        <f>VLOOKUP(I204, '[1]Lapse Rates'!$A$4:$F$24, 6)</f>
        <v>4.8306569999999999E-4</v>
      </c>
      <c r="T204" s="33">
        <f t="shared" si="239"/>
        <v>0.74566097009400134</v>
      </c>
      <c r="U204" s="33">
        <f t="shared" si="230"/>
        <v>3.3503977497336364E-2</v>
      </c>
      <c r="V204" s="39">
        <f t="shared" si="225"/>
        <v>3.602032384811378E-4</v>
      </c>
      <c r="W204" s="32">
        <f t="shared" si="231"/>
        <v>0.7117967893581838</v>
      </c>
      <c r="X204" s="31"/>
      <c r="Y204" s="5">
        <f t="shared" si="236"/>
        <v>0</v>
      </c>
      <c r="Z204" s="5">
        <f t="shared" si="226"/>
        <v>4.4905866035874036</v>
      </c>
      <c r="AA204" s="5">
        <f t="shared" si="232"/>
        <v>0</v>
      </c>
      <c r="AB204" s="5">
        <f t="shared" si="217"/>
        <v>4.2866466865838966</v>
      </c>
      <c r="AC204" s="32"/>
      <c r="AD204" s="5">
        <f t="shared" si="237"/>
        <v>16403.109551747802</v>
      </c>
      <c r="AE204" s="5">
        <f t="shared" si="219"/>
        <v>-164.03109551747804</v>
      </c>
      <c r="AF204" s="5">
        <f t="shared" si="219"/>
        <v>-1935.4265996297481</v>
      </c>
      <c r="AG204" s="5">
        <f t="shared" si="240"/>
        <v>-20177.066864243381</v>
      </c>
      <c r="AH204" s="5">
        <f t="shared" si="241"/>
        <v>-5873.415007642805</v>
      </c>
      <c r="AI204" s="42">
        <f t="shared" si="235"/>
        <v>0</v>
      </c>
      <c r="AJ204" s="42">
        <f t="shared" si="238"/>
        <v>1593.4941231020071</v>
      </c>
      <c r="AK204" s="42">
        <f t="shared" si="242"/>
        <v>-4279.9208845407975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23044.6523459852</v>
      </c>
      <c r="K205" s="11">
        <f t="shared" si="223"/>
        <v>230.44652345985199</v>
      </c>
      <c r="L205" s="24">
        <f t="shared" si="229"/>
        <v>2719.0718314069559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(Interventions)'!$B$392:$AV$512, 22)</f>
        <v>50.511218922584042</v>
      </c>
      <c r="S205" s="46">
        <f>VLOOKUP(I205, '[1]Lapse Rates'!$A$4:$F$24, 6)</f>
        <v>4.5965829999999999E-4</v>
      </c>
      <c r="T205" s="33">
        <f t="shared" si="239"/>
        <v>0.7117967893581838</v>
      </c>
      <c r="U205" s="33">
        <f t="shared" si="230"/>
        <v>3.5953723455663666E-2</v>
      </c>
      <c r="V205" s="39">
        <f t="shared" si="225"/>
        <v>3.2718330214184083E-4</v>
      </c>
      <c r="W205" s="32">
        <f t="shared" si="231"/>
        <v>0.67551588260037831</v>
      </c>
      <c r="X205" s="31"/>
      <c r="Y205" s="5">
        <f t="shared" si="236"/>
        <v>0</v>
      </c>
      <c r="Z205" s="5">
        <f t="shared" si="226"/>
        <v>4.2866466865838966</v>
      </c>
      <c r="AA205" s="5">
        <f t="shared" si="232"/>
        <v>0</v>
      </c>
      <c r="AB205" s="5">
        <f t="shared" si="217"/>
        <v>4.0681525446254323</v>
      </c>
      <c r="AC205" s="32"/>
      <c r="AD205" s="5">
        <f t="shared" si="237"/>
        <v>15567.02866871707</v>
      </c>
      <c r="AE205" s="5">
        <f t="shared" si="219"/>
        <v>-155.67028668717072</v>
      </c>
      <c r="AF205" s="5">
        <f t="shared" si="219"/>
        <v>-1836.7762080466969</v>
      </c>
      <c r="AG205" s="5">
        <f t="shared" si="240"/>
        <v>-21652.374922980875</v>
      </c>
      <c r="AH205" s="5">
        <f t="shared" si="241"/>
        <v>-8077.7927489976719</v>
      </c>
      <c r="AI205" s="42">
        <f t="shared" si="235"/>
        <v>0</v>
      </c>
      <c r="AJ205" s="42">
        <f t="shared" si="238"/>
        <v>1512.274777317087</v>
      </c>
      <c r="AK205" s="42">
        <f t="shared" si="242"/>
        <v>-6565.5179716805851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23044.6523459852</v>
      </c>
      <c r="K206" s="11">
        <f t="shared" si="223"/>
        <v>230.44652345985199</v>
      </c>
      <c r="L206" s="24">
        <f t="shared" si="229"/>
        <v>2719.0718314069559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(Interventions)'!$B$392:$AV$512, 22)</f>
        <v>56.714557367301005</v>
      </c>
      <c r="S206" s="46">
        <f>VLOOKUP(I206, '[1]Lapse Rates'!$A$4:$F$24, 6)</f>
        <v>3.6747819999999998E-4</v>
      </c>
      <c r="T206" s="33">
        <f t="shared" si="239"/>
        <v>0.67551588260037831</v>
      </c>
      <c r="U206" s="33">
        <f t="shared" si="230"/>
        <v>3.8311584276262127E-2</v>
      </c>
      <c r="V206" s="39">
        <f t="shared" si="225"/>
        <v>2.4823736060939836E-4</v>
      </c>
      <c r="W206" s="32">
        <f t="shared" si="231"/>
        <v>0.63695606096350676</v>
      </c>
      <c r="X206" s="31"/>
      <c r="Y206" s="5">
        <f t="shared" si="236"/>
        <v>0</v>
      </c>
      <c r="Z206" s="5">
        <f t="shared" si="226"/>
        <v>4.0681525446254323</v>
      </c>
      <c r="AA206" s="5">
        <f t="shared" si="232"/>
        <v>0</v>
      </c>
      <c r="AB206" s="5">
        <f t="shared" si="217"/>
        <v>3.8359341163799172</v>
      </c>
      <c r="AC206" s="32"/>
      <c r="AD206" s="5">
        <f t="shared" si="237"/>
        <v>14678.430984572167</v>
      </c>
      <c r="AE206" s="5">
        <f t="shared" si="219"/>
        <v>-146.78430984572168</v>
      </c>
      <c r="AF206" s="5">
        <f t="shared" si="219"/>
        <v>-1731.9292832098031</v>
      </c>
      <c r="AG206" s="5">
        <f t="shared" si="240"/>
        <v>-23072.347087109065</v>
      </c>
      <c r="AH206" s="5">
        <f t="shared" si="241"/>
        <v>-10272.629695592423</v>
      </c>
      <c r="AI206" s="42">
        <f t="shared" si="235"/>
        <v>0</v>
      </c>
      <c r="AJ206" s="42">
        <f t="shared" si="238"/>
        <v>1425.9536245552922</v>
      </c>
      <c r="AK206" s="42">
        <f t="shared" si="242"/>
        <v>-8846.6760710371309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23044.6523459852</v>
      </c>
      <c r="K207" s="11">
        <f t="shared" si="223"/>
        <v>230.44652345985199</v>
      </c>
      <c r="L207" s="24">
        <f t="shared" si="229"/>
        <v>2719.0718314069559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(Interventions)'!$B$392:$AV$512, 22)</f>
        <v>63.576916491753536</v>
      </c>
      <c r="S207" s="46">
        <f>VLOOKUP(I207, '[1]Lapse Rates'!$A$4:$F$24, 6)</f>
        <v>3.9775519999999998E-4</v>
      </c>
      <c r="T207" s="33">
        <f t="shared" si="239"/>
        <v>0.63695606096350676</v>
      </c>
      <c r="U207" s="33">
        <f t="shared" si="230"/>
        <v>4.049570229679314E-2</v>
      </c>
      <c r="V207" s="39">
        <f t="shared" si="225"/>
        <v>2.5335258541975183E-4</v>
      </c>
      <c r="W207" s="32">
        <f t="shared" si="231"/>
        <v>0.59620700608129384</v>
      </c>
      <c r="X207" s="31"/>
      <c r="Y207" s="5">
        <f t="shared" si="236"/>
        <v>0</v>
      </c>
      <c r="Z207" s="5">
        <f t="shared" si="226"/>
        <v>3.8359341163799172</v>
      </c>
      <c r="AA207" s="5">
        <f t="shared" si="232"/>
        <v>0</v>
      </c>
      <c r="AB207" s="5">
        <f t="shared" si="217"/>
        <v>3.5905314906533152</v>
      </c>
      <c r="AC207" s="32"/>
      <c r="AD207" s="5">
        <f t="shared" si="237"/>
        <v>13739.383181384101</v>
      </c>
      <c r="AE207" s="5">
        <f t="shared" si="219"/>
        <v>-137.39383181384099</v>
      </c>
      <c r="AF207" s="5">
        <f t="shared" si="219"/>
        <v>-1621.1296759231218</v>
      </c>
      <c r="AG207" s="5">
        <f t="shared" si="240"/>
        <v>-24387.686298495435</v>
      </c>
      <c r="AH207" s="5">
        <f t="shared" si="241"/>
        <v>-12406.826624848298</v>
      </c>
      <c r="AI207" s="42">
        <f t="shared" si="235"/>
        <v>0</v>
      </c>
      <c r="AJ207" s="42">
        <f t="shared" si="238"/>
        <v>1334.7314603296595</v>
      </c>
      <c r="AK207" s="42">
        <f t="shared" si="242"/>
        <v>-11072.095164518638</v>
      </c>
    </row>
    <row r="208" spans="1:39" ht="15" x14ac:dyDescent="0.2">
      <c r="I208" s="2">
        <f t="shared" si="222"/>
        <v>16</v>
      </c>
      <c r="J208" s="11">
        <f t="shared" si="212"/>
        <v>23044.6523459852</v>
      </c>
      <c r="K208" s="11">
        <f t="shared" si="223"/>
        <v>230.44652345985199</v>
      </c>
      <c r="L208" s="24">
        <f t="shared" si="229"/>
        <v>2719.0718314069559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(Interventions)'!$B$392:$AV$512, 22)</f>
        <v>71.016492040505412</v>
      </c>
      <c r="S208" s="46">
        <f>VLOOKUP(I208, '[1]Lapse Rates'!$A$4:$F$24, 6)</f>
        <v>2.516404E-4</v>
      </c>
      <c r="T208" s="33">
        <f t="shared" si="239"/>
        <v>0.59620700608129384</v>
      </c>
      <c r="U208" s="33">
        <f t="shared" si="230"/>
        <v>4.2340530101865767E-2</v>
      </c>
      <c r="V208" s="39">
        <f t="shared" si="225"/>
        <v>1.5002976949309921E-4</v>
      </c>
      <c r="W208" s="32">
        <f t="shared" si="231"/>
        <v>0.55371644620993499</v>
      </c>
      <c r="X208" s="31"/>
      <c r="Y208" s="5">
        <f t="shared" si="236"/>
        <v>0</v>
      </c>
      <c r="Z208" s="5">
        <f t="shared" si="226"/>
        <v>3.5905314906533152</v>
      </c>
      <c r="AA208" s="5">
        <f t="shared" si="232"/>
        <v>0</v>
      </c>
      <c r="AB208" s="5">
        <f t="shared" si="217"/>
        <v>3.3346410168456293</v>
      </c>
      <c r="AC208" s="32"/>
      <c r="AD208" s="5">
        <f t="shared" si="237"/>
        <v>12760.203001162366</v>
      </c>
      <c r="AE208" s="5">
        <f t="shared" si="219"/>
        <v>-127.60203001162365</v>
      </c>
      <c r="AF208" s="5">
        <f t="shared" si="219"/>
        <v>-1505.5947914761991</v>
      </c>
      <c r="AG208" s="5">
        <f t="shared" si="240"/>
        <v>-25498.69510271652</v>
      </c>
      <c r="AH208" s="5">
        <f t="shared" si="241"/>
        <v>-14371.688923041977</v>
      </c>
      <c r="AI208" s="42">
        <f t="shared" si="235"/>
        <v>0</v>
      </c>
      <c r="AJ208" s="42">
        <f t="shared" si="238"/>
        <v>1239.6103864091212</v>
      </c>
      <c r="AK208" s="42">
        <f t="shared" si="242"/>
        <v>-13132.078536632855</v>
      </c>
    </row>
    <row r="209" spans="1:39" ht="15" x14ac:dyDescent="0.2">
      <c r="I209" s="2">
        <f t="shared" si="222"/>
        <v>17</v>
      </c>
      <c r="J209" s="11">
        <f t="shared" si="212"/>
        <v>23044.6523459852</v>
      </c>
      <c r="K209" s="11">
        <f t="shared" si="223"/>
        <v>230.44652345985199</v>
      </c>
      <c r="L209" s="24">
        <f t="shared" si="229"/>
        <v>2719.0718314069559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(Interventions)'!$B$392:$AV$512, 22)</f>
        <v>79.141165887619678</v>
      </c>
      <c r="S209" s="46">
        <f>VLOOKUP(I209, '[1]Lapse Rates'!$A$4:$F$24, 6)</f>
        <v>2.7508159999999998E-4</v>
      </c>
      <c r="T209" s="33">
        <f t="shared" si="239"/>
        <v>0.55371644620993499</v>
      </c>
      <c r="U209" s="33">
        <f t="shared" si="230"/>
        <v>4.3821765124203702E-2</v>
      </c>
      <c r="V209" s="39">
        <f t="shared" si="225"/>
        <v>1.5231720596974285E-4</v>
      </c>
      <c r="W209" s="32">
        <f t="shared" si="231"/>
        <v>0.50974236387976157</v>
      </c>
      <c r="X209" s="31"/>
      <c r="Y209" s="5">
        <f t="shared" si="236"/>
        <v>0</v>
      </c>
      <c r="Z209" s="5">
        <f t="shared" si="226"/>
        <v>3.3346410168456293</v>
      </c>
      <c r="AA209" s="5">
        <f t="shared" si="232"/>
        <v>0</v>
      </c>
      <c r="AB209" s="5">
        <f t="shared" si="217"/>
        <v>3.0698163405694494</v>
      </c>
      <c r="AC209" s="32"/>
      <c r="AD209" s="5">
        <f t="shared" si="237"/>
        <v>11746.835561629789</v>
      </c>
      <c r="AE209" s="5">
        <f t="shared" si="219"/>
        <v>-117.46835561629788</v>
      </c>
      <c r="AF209" s="5">
        <f t="shared" si="219"/>
        <v>-1386.0261029002543</v>
      </c>
      <c r="AG209" s="5">
        <f t="shared" si="240"/>
        <v>-26390.737788984072</v>
      </c>
      <c r="AH209" s="5">
        <f t="shared" si="241"/>
        <v>-16147.396685870835</v>
      </c>
      <c r="AI209" s="42">
        <f t="shared" si="235"/>
        <v>0</v>
      </c>
      <c r="AJ209" s="42">
        <f t="shared" si="238"/>
        <v>1141.1680511936761</v>
      </c>
      <c r="AK209" s="42">
        <f t="shared" si="242"/>
        <v>-15006.22863467716</v>
      </c>
    </row>
    <row r="210" spans="1:39" ht="15" x14ac:dyDescent="0.2">
      <c r="I210" s="2">
        <f t="shared" si="222"/>
        <v>18</v>
      </c>
      <c r="J210" s="11">
        <f t="shared" si="212"/>
        <v>23044.6523459852</v>
      </c>
      <c r="K210" s="11">
        <f t="shared" si="223"/>
        <v>230.44652345985199</v>
      </c>
      <c r="L210" s="24">
        <f t="shared" si="229"/>
        <v>2719.0718314069559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(Interventions)'!$B$392:$AV$512, 22)</f>
        <v>88.231018720196488</v>
      </c>
      <c r="S210" s="46">
        <f>VLOOKUP(I210, '[1]Lapse Rates'!$A$4:$F$24, 6)</f>
        <v>2.0998619999999999E-4</v>
      </c>
      <c r="T210" s="33">
        <f t="shared" si="239"/>
        <v>0.50974236387976157</v>
      </c>
      <c r="U210" s="33">
        <f t="shared" si="230"/>
        <v>4.4975088049952455E-2</v>
      </c>
      <c r="V210" s="39">
        <f t="shared" si="225"/>
        <v>1.0703886197012839E-4</v>
      </c>
      <c r="W210" s="32">
        <f t="shared" si="231"/>
        <v>0.46466023696783898</v>
      </c>
      <c r="X210" s="31"/>
      <c r="Y210" s="5">
        <f t="shared" si="236"/>
        <v>0</v>
      </c>
      <c r="Z210" s="5">
        <f t="shared" si="236"/>
        <v>3.0698163405694494</v>
      </c>
      <c r="AA210" s="5">
        <f t="shared" si="232"/>
        <v>0</v>
      </c>
      <c r="AB210" s="5">
        <f t="shared" si="217"/>
        <v>2.7983186984890471</v>
      </c>
      <c r="AC210" s="32"/>
      <c r="AD210" s="5">
        <f t="shared" si="237"/>
        <v>10707.933619926949</v>
      </c>
      <c r="AE210" s="5">
        <f t="shared" si="219"/>
        <v>-107.07933619926949</v>
      </c>
      <c r="AF210" s="5">
        <f t="shared" si="219"/>
        <v>-1263.4445615141321</v>
      </c>
      <c r="AG210" s="5">
        <f t="shared" si="240"/>
        <v>-27085.302301234817</v>
      </c>
      <c r="AH210" s="5">
        <f t="shared" si="241"/>
        <v>-17747.892579021267</v>
      </c>
      <c r="AI210" s="42">
        <f t="shared" si="235"/>
        <v>0</v>
      </c>
      <c r="AJ210" s="42">
        <f t="shared" si="238"/>
        <v>1040.2449542166953</v>
      </c>
      <c r="AK210" s="42">
        <f t="shared" si="242"/>
        <v>-16707.647624804573</v>
      </c>
    </row>
    <row r="211" spans="1:39" ht="15" x14ac:dyDescent="0.2">
      <c r="I211" s="2">
        <f t="shared" si="222"/>
        <v>19</v>
      </c>
      <c r="J211" s="11">
        <f t="shared" si="212"/>
        <v>23044.6523459852</v>
      </c>
      <c r="K211" s="11">
        <f t="shared" si="223"/>
        <v>230.44652345985199</v>
      </c>
      <c r="L211" s="24">
        <f t="shared" si="229"/>
        <v>2719.0718314069559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(Interventions)'!$B$392:$AV$512, 22)</f>
        <v>98.386357738660706</v>
      </c>
      <c r="S211" s="46">
        <f>VLOOKUP(I211, '[1]Lapse Rates'!$A$4:$F$24, 6)</f>
        <v>1.6037285799999999E-2</v>
      </c>
      <c r="T211" s="33">
        <f t="shared" si="239"/>
        <v>0.46466023696783898</v>
      </c>
      <c r="U211" s="33">
        <f t="shared" si="230"/>
        <v>4.5716228301248663E-2</v>
      </c>
      <c r="V211" s="39">
        <f t="shared" si="225"/>
        <v>7.4518890201489586E-3</v>
      </c>
      <c r="W211" s="32">
        <f t="shared" si="231"/>
        <v>0.41149211964644139</v>
      </c>
      <c r="X211" s="31"/>
      <c r="Y211" s="5">
        <f t="shared" si="236"/>
        <v>0</v>
      </c>
      <c r="Z211" s="5">
        <f t="shared" si="236"/>
        <v>2.7983186984890471</v>
      </c>
      <c r="AA211" s="5">
        <f t="shared" si="232"/>
        <v>0</v>
      </c>
      <c r="AB211" s="5">
        <f t="shared" si="217"/>
        <v>2.4781248772255675</v>
      </c>
      <c r="AC211" s="32"/>
      <c r="AD211" s="5">
        <f t="shared" si="237"/>
        <v>9482.6928403647889</v>
      </c>
      <c r="AE211" s="5">
        <f t="shared" si="219"/>
        <v>-94.826928403647884</v>
      </c>
      <c r="AF211" s="5">
        <f t="shared" si="219"/>
        <v>-1118.8766313765796</v>
      </c>
      <c r="AG211" s="5">
        <f t="shared" si="240"/>
        <v>-27531.63845363268</v>
      </c>
      <c r="AH211" s="5">
        <f t="shared" si="241"/>
        <v>-19262.649173048121</v>
      </c>
      <c r="AI211" s="42">
        <f t="shared" si="235"/>
        <v>0</v>
      </c>
      <c r="AJ211" s="42">
        <f t="shared" si="238"/>
        <v>921.22416102770967</v>
      </c>
      <c r="AK211" s="42">
        <f t="shared" si="242"/>
        <v>-18341.425012020412</v>
      </c>
    </row>
    <row r="212" spans="1:39" ht="15" x14ac:dyDescent="0.2">
      <c r="I212" s="2">
        <f t="shared" si="222"/>
        <v>20</v>
      </c>
      <c r="J212" s="11">
        <f t="shared" si="212"/>
        <v>23044.6523459852</v>
      </c>
      <c r="K212" s="11">
        <f t="shared" si="223"/>
        <v>230.44652345985199</v>
      </c>
      <c r="L212" s="24">
        <f t="shared" si="229"/>
        <v>2719.0718314069559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(Interventions)'!$B$392:$AV$512, 22)</f>
        <v>109.77432524409423</v>
      </c>
      <c r="S212" s="46">
        <f>VLOOKUP(I212, '[1]Lapse Rates'!$A$4:$F$24, 6)</f>
        <v>0</v>
      </c>
      <c r="T212" s="33">
        <f t="shared" si="239"/>
        <v>0.41149211964644139</v>
      </c>
      <c r="U212" s="33">
        <f t="shared" si="230"/>
        <v>4.5171269777450195E-2</v>
      </c>
      <c r="V212" s="39">
        <f t="shared" si="225"/>
        <v>0</v>
      </c>
      <c r="W212" s="32">
        <f t="shared" si="231"/>
        <v>0.36632084986899122</v>
      </c>
      <c r="X212" s="31"/>
      <c r="Y212" s="5">
        <f t="shared" si="236"/>
        <v>0</v>
      </c>
      <c r="Z212" s="5">
        <f t="shared" si="236"/>
        <v>2.4781248772255675</v>
      </c>
      <c r="AA212" s="5">
        <f t="shared" si="232"/>
        <v>0</v>
      </c>
      <c r="AB212" s="5">
        <f t="shared" si="217"/>
        <v>2.2060903909575269</v>
      </c>
      <c r="AC212" s="32"/>
      <c r="AD212" s="5">
        <f>$W212*J212</f>
        <v>8441.7366323167407</v>
      </c>
      <c r="AE212" s="5">
        <f t="shared" si="219"/>
        <v>-84.4173663231674</v>
      </c>
      <c r="AF212" s="5">
        <f t="shared" si="219"/>
        <v>-996.05270413583048</v>
      </c>
      <c r="AG212" s="5">
        <f t="shared" si="240"/>
        <v>-27203.448626804053</v>
      </c>
      <c r="AH212" s="5">
        <f t="shared" si="241"/>
        <v>-19842.182064946312</v>
      </c>
      <c r="AI212" s="42">
        <f t="shared" si="235"/>
        <v>0</v>
      </c>
      <c r="AJ212" s="42">
        <f t="shared" si="238"/>
        <v>820.09612404442544</v>
      </c>
      <c r="AK212" s="42">
        <f t="shared" si="242"/>
        <v>-19022.085940901885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358620.17752744269</v>
      </c>
      <c r="AE215" s="21">
        <f t="shared" ref="AE215:AK215" si="243">SUM(AE192:AE212)</f>
        <v>-12346.99332490423</v>
      </c>
      <c r="AF215" s="21">
        <f t="shared" si="243"/>
        <v>-40331.496611324401</v>
      </c>
      <c r="AG215" s="21">
        <f t="shared" si="243"/>
        <v>-371190.44528079359</v>
      </c>
      <c r="AH215" s="21">
        <f t="shared" si="243"/>
        <v>-65248.757689579521</v>
      </c>
      <c r="AI215" s="21">
        <f t="shared" si="243"/>
        <v>0</v>
      </c>
      <c r="AJ215" s="21">
        <f t="shared" si="243"/>
        <v>32621.968519544622</v>
      </c>
      <c r="AK215" s="21">
        <f t="shared" si="243"/>
        <v>-32626.789170034906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185969.27845157628</v>
      </c>
      <c r="AE217" s="21">
        <f t="shared" ref="AE217:AK217" si="244">AE192+NPV($D$6,AE193:AE212)</f>
        <v>-10640.729943003013</v>
      </c>
      <c r="AF217" s="21">
        <f t="shared" si="244"/>
        <v>-20199.048401503431</v>
      </c>
      <c r="AG217" s="21">
        <f t="shared" si="244"/>
        <v>-132905.25437872813</v>
      </c>
      <c r="AH217" s="21">
        <f t="shared" si="244"/>
        <v>22224.245728341677</v>
      </c>
      <c r="AI217" s="21">
        <f t="shared" si="244"/>
        <v>0</v>
      </c>
      <c r="AJ217" s="21">
        <f t="shared" si="244"/>
        <v>15847.633745928977</v>
      </c>
      <c r="AK217" s="21">
        <f t="shared" si="244"/>
        <v>38071.879474270645</v>
      </c>
    </row>
    <row r="219" spans="1:39" x14ac:dyDescent="0.15">
      <c r="AC219" s="22" t="str">
        <f>"Present Value at "&amp;TEXT($D$7,"0.00%")&amp;":"</f>
        <v>Present Value at 5.64%:</v>
      </c>
      <c r="AD219" s="21">
        <f>AD192+NPV($D$7,AD193:AD212)</f>
        <v>236589.49402919994</v>
      </c>
      <c r="AE219" s="21">
        <f t="shared" ref="AE219:AK219" si="245">AE192+NPV($D$7,AE193:AE212)</f>
        <v>-11138.790795998111</v>
      </c>
      <c r="AF219" s="21">
        <f t="shared" si="245"/>
        <v>-26075.740379203969</v>
      </c>
      <c r="AG219" s="21">
        <f t="shared" si="245"/>
        <v>-196481.99506803995</v>
      </c>
      <c r="AH219" s="21">
        <f t="shared" si="245"/>
        <v>2892.9677859579115</v>
      </c>
      <c r="AI219" s="21">
        <f t="shared" si="245"/>
        <v>0</v>
      </c>
      <c r="AJ219" s="21">
        <f t="shared" si="245"/>
        <v>20765.978800716734</v>
      </c>
      <c r="AK219" s="21">
        <f t="shared" si="245"/>
        <v>23658.94658667464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26289.474192141864</v>
      </c>
    </row>
    <row r="223" spans="1:39" ht="15" x14ac:dyDescent="0.2">
      <c r="G223" s="58" t="s">
        <v>116</v>
      </c>
      <c r="H223" s="57"/>
      <c r="I223" s="57"/>
      <c r="J223" s="11">
        <f>H$222</f>
        <v>26289.474192141864</v>
      </c>
      <c r="K223" s="11">
        <f>J223*$C$10</f>
        <v>10515.789676856746</v>
      </c>
      <c r="L223" s="24">
        <f>$C$232</f>
        <v>3680.5676933295185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26289.474192141864</v>
      </c>
      <c r="AE223" s="5">
        <f>-$W223*K223</f>
        <v>-10515.789676856746</v>
      </c>
      <c r="AF223" s="5">
        <f>-$W223*L223</f>
        <v>-3680.5676933295185</v>
      </c>
      <c r="AG223" s="5"/>
      <c r="AH223" s="5">
        <f>SUM(AD223:AG223)</f>
        <v>12093.1168219556</v>
      </c>
      <c r="AI223" s="42">
        <f>Y223-AA223</f>
        <v>0</v>
      </c>
      <c r="AJ223" s="42"/>
      <c r="AK223" s="42">
        <f>SUM(AH223:AJ223)</f>
        <v>12093.1168219556</v>
      </c>
      <c r="AL223" s="6" t="s">
        <v>39</v>
      </c>
      <c r="AM223" s="36">
        <f>AK250</f>
        <v>26083.290376763878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26289.474192141864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(Interventions)'!$B$392:$AV$512, 25)</f>
        <v>18.678158695413241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1.8678158695413241E-2</v>
      </c>
      <c r="V224" s="39">
        <f>MIN(S224*T224,T224-U224)</f>
        <v>1.1402544E-3</v>
      </c>
      <c r="W224" s="32">
        <f>T224-SUM(U224:V224)</f>
        <v>0.98018158690458679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5.9029377689996236</v>
      </c>
      <c r="AC224" s="32"/>
      <c r="AD224" s="5">
        <f t="shared" ref="AD224:AD226" si="254">$W224*J224</f>
        <v>25768.458532540793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-11248.528832980021</v>
      </c>
      <c r="AH224" s="5">
        <f t="shared" ref="AH224:AH232" si="256">SUM(AD224:AG224)</f>
        <v>14519.929699560773</v>
      </c>
      <c r="AI224" s="42">
        <f>-M224*$W223*(N224-N223)/1000</f>
        <v>0</v>
      </c>
      <c r="AJ224" s="42">
        <f>$D$6*SUM(Y224:Z224,AD224:AE224)</f>
        <v>2528.4765686912519</v>
      </c>
      <c r="AK224" s="42">
        <f t="shared" ref="AK224" si="257">SUM(AH224:AJ224)</f>
        <v>17048.406268252023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26289.474192141864</v>
      </c>
      <c r="K225" s="11">
        <f t="shared" ref="K225:K243" si="259">J225*$C$11</f>
        <v>262.89474192141864</v>
      </c>
      <c r="L225" s="24">
        <f>$C$233</f>
        <v>2891.8834675652624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(Interventions)'!$B$392:$AV$512, 25)</f>
        <v>20.352094938182397</v>
      </c>
      <c r="S225" s="46">
        <f>VLOOKUP(I225, '[1]Lapse Rates'!$A$4:$F$24, 6)</f>
        <v>1.1150343000000001E-3</v>
      </c>
      <c r="T225" s="33">
        <f t="shared" ref="T225:T227" si="260">W224</f>
        <v>0.98018158690458679</v>
      </c>
      <c r="U225" s="33">
        <f>T225*R225/1000</f>
        <v>1.9948748713340427E-2</v>
      </c>
      <c r="V225" s="39">
        <f t="shared" ref="V225:V243" si="261">MIN(S225*T225,T225-U225)</f>
        <v>1.0929360896270452E-3</v>
      </c>
      <c r="W225" s="32">
        <f>T225-SUM(U225:V225)</f>
        <v>0.95913990210161937</v>
      </c>
      <c r="X225" s="32"/>
      <c r="Y225" s="5">
        <f t="shared" ref="Y225:Z240" si="262">AA224</f>
        <v>0</v>
      </c>
      <c r="Z225" s="5">
        <f t="shared" si="262"/>
        <v>5.9029377689996236</v>
      </c>
      <c r="AA225" s="5">
        <f>O225*W225</f>
        <v>0</v>
      </c>
      <c r="AB225" s="5">
        <f t="shared" si="253"/>
        <v>5.7762186410275609</v>
      </c>
      <c r="AC225" s="32"/>
      <c r="AD225" s="5">
        <f t="shared" si="254"/>
        <v>25215.283702953995</v>
      </c>
      <c r="AE225" s="5">
        <f t="shared" si="255"/>
        <v>-252.15283702953997</v>
      </c>
      <c r="AF225" s="5">
        <f t="shared" si="255"/>
        <v>-2773.7208259698373</v>
      </c>
      <c r="AG225" s="5">
        <f t="shared" ref="AG225:AG228" si="263">-U225*M225</f>
        <v>-12013.714988886291</v>
      </c>
      <c r="AH225" s="5">
        <f t="shared" si="256"/>
        <v>10175.695051068327</v>
      </c>
      <c r="AI225" s="42">
        <f>-M225*($W224*N225-$W223*N224)/1000</f>
        <v>0</v>
      </c>
      <c r="AJ225" s="42">
        <f t="shared" ref="AJ225:AJ226" si="264">$D$6*SUM(Y225:Z225,AD225:AE225)</f>
        <v>2449.4622161423281</v>
      </c>
      <c r="AK225" s="42">
        <f>SUM(AH225:AJ225)</f>
        <v>12625.157267210656</v>
      </c>
      <c r="AL225" s="48" t="s">
        <v>59</v>
      </c>
      <c r="AM225" s="54">
        <f>AK250/AD250</f>
        <v>9.9999981994985096E-2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26289.474192141864</v>
      </c>
      <c r="K226" s="11">
        <f t="shared" si="259"/>
        <v>262.89474192141864</v>
      </c>
      <c r="L226" s="24">
        <f t="shared" ref="L226:L243" si="265">$C$233</f>
        <v>2891.8834675652624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(Interventions)'!$B$392:$AV$512, 25)</f>
        <v>22.119947184411661</v>
      </c>
      <c r="S226" s="46">
        <f>VLOOKUP(I226, '[1]Lapse Rates'!$A$4:$F$24, 6)</f>
        <v>9.1335750000000001E-4</v>
      </c>
      <c r="T226" s="33">
        <f t="shared" si="260"/>
        <v>0.95913990210161937</v>
      </c>
      <c r="U226" s="33">
        <f t="shared" ref="U226:U243" si="266">T226*R226/1000</f>
        <v>2.1216123976949594E-2</v>
      </c>
      <c r="V226" s="39">
        <f t="shared" si="261"/>
        <v>8.7603762313377979E-4</v>
      </c>
      <c r="W226" s="32">
        <f t="shared" ref="W226:W243" si="267">T226-SUM(U226:V226)</f>
        <v>0.93704774050153594</v>
      </c>
      <c r="X226" s="32"/>
      <c r="Y226" s="5">
        <f t="shared" si="262"/>
        <v>0</v>
      </c>
      <c r="Z226" s="5">
        <f t="shared" si="262"/>
        <v>5.7762186410275609</v>
      </c>
      <c r="AA226" s="5">
        <f t="shared" ref="AA226:AA243" si="268">O226*W226</f>
        <v>0</v>
      </c>
      <c r="AB226" s="5">
        <f t="shared" si="253"/>
        <v>5.6431732371449952</v>
      </c>
      <c r="AC226" s="32"/>
      <c r="AD226" s="5">
        <f t="shared" si="254"/>
        <v>24634.492390719977</v>
      </c>
      <c r="AE226" s="5">
        <f t="shared" si="255"/>
        <v>-246.34492390719976</v>
      </c>
      <c r="AF226" s="5">
        <f>-$W226*L226</f>
        <v>-2709.8328690757758</v>
      </c>
      <c r="AG226" s="5">
        <f t="shared" si="263"/>
        <v>-12776.965126514377</v>
      </c>
      <c r="AH226" s="5">
        <f t="shared" si="256"/>
        <v>8901.3494712226238</v>
      </c>
      <c r="AI226" s="42">
        <f>-M226*($W225*N226-$W224*N225)/1000</f>
        <v>0</v>
      </c>
      <c r="AJ226" s="42">
        <f t="shared" si="264"/>
        <v>2393.0439135430188</v>
      </c>
      <c r="AK226" s="42">
        <f t="shared" ref="AK226:AK233" si="269">SUM(AH226:AJ226)</f>
        <v>11294.393384765643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26289.474192141864</v>
      </c>
      <c r="K227" s="11">
        <f t="shared" si="259"/>
        <v>262.89474192141864</v>
      </c>
      <c r="L227" s="24">
        <f t="shared" si="265"/>
        <v>2891.8834675652624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(Interventions)'!$B$392:$AV$512, 25)</f>
        <v>23.97913423845031</v>
      </c>
      <c r="S227" s="46">
        <f>VLOOKUP(I227, '[1]Lapse Rates'!$A$4:$F$24, 6)</f>
        <v>8.7679360000000005E-4</v>
      </c>
      <c r="T227" s="33">
        <f t="shared" si="260"/>
        <v>0.93704774050153594</v>
      </c>
      <c r="U227" s="33">
        <f t="shared" si="266"/>
        <v>2.2469593557322882E-2</v>
      </c>
      <c r="V227" s="39">
        <f t="shared" si="261"/>
        <v>8.215974617662076E-4</v>
      </c>
      <c r="W227" s="32">
        <f t="shared" si="267"/>
        <v>0.91375654948244689</v>
      </c>
      <c r="X227" s="32"/>
      <c r="Y227" s="5">
        <f>AA226</f>
        <v>0</v>
      </c>
      <c r="Z227" s="5">
        <f t="shared" si="262"/>
        <v>5.6431732371449952</v>
      </c>
      <c r="AA227" s="5">
        <f t="shared" si="268"/>
        <v>0</v>
      </c>
      <c r="AB227" s="5">
        <f t="shared" si="253"/>
        <v>5.502906930382645</v>
      </c>
      <c r="AC227" s="32"/>
      <c r="AD227" s="5">
        <f>$W227*J227</f>
        <v>24022.179225519387</v>
      </c>
      <c r="AE227" s="5">
        <f t="shared" si="255"/>
        <v>-240.22179225519389</v>
      </c>
      <c r="AF227" s="5">
        <f t="shared" si="255"/>
        <v>-2642.4774588277678</v>
      </c>
      <c r="AG227" s="5">
        <f t="shared" si="263"/>
        <v>-13531.840858433001</v>
      </c>
      <c r="AH227" s="5">
        <f t="shared" si="256"/>
        <v>7607.6391160034236</v>
      </c>
      <c r="AI227" s="42">
        <f t="shared" ref="AI227:AI243" si="271">-M227*($W226*N227-$W225*N226)/1000</f>
        <v>0</v>
      </c>
      <c r="AJ227" s="42">
        <f>$D$6*SUM(Y227:Z227,AD227:AE227)</f>
        <v>2333.5636194977815</v>
      </c>
      <c r="AK227" s="42">
        <f t="shared" si="269"/>
        <v>9941.2027355012051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26289.474192141864</v>
      </c>
      <c r="K228" s="11">
        <f t="shared" si="259"/>
        <v>262.89474192141864</v>
      </c>
      <c r="L228" s="24">
        <f t="shared" si="265"/>
        <v>2891.8834675652624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(Interventions)'!$B$392:$AV$512, 25)</f>
        <v>26.059229728805942</v>
      </c>
      <c r="S228" s="46">
        <f>VLOOKUP(I228, '[1]Lapse Rates'!$A$4:$F$24, 6)</f>
        <v>8.7786349999999995E-4</v>
      </c>
      <c r="T228" s="33">
        <f>W227</f>
        <v>0.91375654948244689</v>
      </c>
      <c r="U228" s="33">
        <f t="shared" si="266"/>
        <v>2.3811791839164119E-2</v>
      </c>
      <c r="V228" s="39">
        <f t="shared" si="261"/>
        <v>8.0215352267658398E-4</v>
      </c>
      <c r="W228" s="32">
        <f t="shared" si="267"/>
        <v>0.88914260412060619</v>
      </c>
      <c r="X228" s="32"/>
      <c r="Y228" s="5">
        <f t="shared" ref="Y228:Z243" si="272">AA227</f>
        <v>0</v>
      </c>
      <c r="Z228" s="5">
        <f t="shared" si="262"/>
        <v>5.502906930382645</v>
      </c>
      <c r="AA228" s="5">
        <f t="shared" si="268"/>
        <v>0</v>
      </c>
      <c r="AB228" s="5">
        <f t="shared" si="253"/>
        <v>5.3546746133694851</v>
      </c>
      <c r="AC228" s="32"/>
      <c r="AD228" s="5">
        <f t="shared" ref="AD228:AD242" si="273">$W228*J228</f>
        <v>23375.091544162486</v>
      </c>
      <c r="AE228" s="5">
        <f t="shared" si="255"/>
        <v>-233.75091544162487</v>
      </c>
      <c r="AF228" s="5">
        <f t="shared" si="255"/>
        <v>-2571.2967971643061</v>
      </c>
      <c r="AG228" s="5">
        <f t="shared" si="263"/>
        <v>-14340.151587507968</v>
      </c>
      <c r="AH228" s="5">
        <f t="shared" si="256"/>
        <v>6229.8922440485876</v>
      </c>
      <c r="AI228" s="42">
        <f t="shared" si="271"/>
        <v>0</v>
      </c>
      <c r="AJ228" s="42">
        <f t="shared" ref="AJ228:AJ243" si="274">$D$6*SUM(Y228:Z228,AD228:AE228)</f>
        <v>2270.7053508473869</v>
      </c>
      <c r="AK228" s="42">
        <f t="shared" si="269"/>
        <v>8500.5975948959749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26289.474192141864</v>
      </c>
      <c r="K229" s="11">
        <f t="shared" si="259"/>
        <v>262.89474192141864</v>
      </c>
      <c r="L229" s="24">
        <f t="shared" si="265"/>
        <v>2891.8834675652624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(Interventions)'!$B$392:$AV$512, 25)</f>
        <v>28.691727368820864</v>
      </c>
      <c r="S229" s="46">
        <f>VLOOKUP(I229, '[1]Lapse Rates'!$A$4:$F$24, 6)</f>
        <v>8.7081910000000003E-4</v>
      </c>
      <c r="T229" s="33">
        <f t="shared" ref="T229:T243" si="275">W228</f>
        <v>0.88914260412060619</v>
      </c>
      <c r="U229" s="33">
        <f t="shared" si="266"/>
        <v>2.5511037189431849E-2</v>
      </c>
      <c r="V229" s="39">
        <f t="shared" si="261"/>
        <v>7.7428236229196265E-4</v>
      </c>
      <c r="W229" s="32">
        <f t="shared" si="267"/>
        <v>0.86285728456888233</v>
      </c>
      <c r="X229" s="32"/>
      <c r="Y229" s="5">
        <f t="shared" si="272"/>
        <v>0</v>
      </c>
      <c r="Z229" s="5">
        <f t="shared" si="262"/>
        <v>5.3546746133694851</v>
      </c>
      <c r="AA229" s="5">
        <f t="shared" si="268"/>
        <v>0</v>
      </c>
      <c r="AB229" s="5">
        <f t="shared" si="253"/>
        <v>5.1963767962863345</v>
      </c>
      <c r="AC229" s="32"/>
      <c r="AD229" s="5">
        <f t="shared" si="273"/>
        <v>22684.064314175241</v>
      </c>
      <c r="AE229" s="5">
        <f t="shared" si="255"/>
        <v>-226.84064314175239</v>
      </c>
      <c r="AF229" s="5">
        <f t="shared" si="255"/>
        <v>-2495.2827161130058</v>
      </c>
      <c r="AG229" s="5">
        <f>-U229*M229</f>
        <v>-15363.486415554353</v>
      </c>
      <c r="AH229" s="5">
        <f t="shared" si="256"/>
        <v>4598.4545393661301</v>
      </c>
      <c r="AI229" s="42">
        <f t="shared" si="271"/>
        <v>0</v>
      </c>
      <c r="AJ229" s="42">
        <f t="shared" si="274"/>
        <v>2203.5789357079566</v>
      </c>
      <c r="AK229" s="42">
        <f t="shared" si="269"/>
        <v>6802.0334750740867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26289.474192141864</v>
      </c>
      <c r="K230" s="11">
        <f t="shared" si="259"/>
        <v>262.89474192141864</v>
      </c>
      <c r="L230" s="24">
        <f t="shared" si="265"/>
        <v>2891.8834675652624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(Interventions)'!$B$392:$AV$512, 25)</f>
        <v>31.375355902088479</v>
      </c>
      <c r="S230" s="46">
        <f>VLOOKUP(I230, '[1]Lapse Rates'!$A$4:$F$24, 6)</f>
        <v>7.8743759999999998E-4</v>
      </c>
      <c r="T230" s="33">
        <f t="shared" si="275"/>
        <v>0.86285728456888233</v>
      </c>
      <c r="U230" s="33">
        <f t="shared" si="266"/>
        <v>2.7072454396058324E-2</v>
      </c>
      <c r="V230" s="39">
        <f t="shared" si="261"/>
        <v>6.7944626930343773E-4</v>
      </c>
      <c r="W230" s="32">
        <f t="shared" si="267"/>
        <v>0.83510538390352052</v>
      </c>
      <c r="X230" s="32"/>
      <c r="Y230" s="5">
        <f t="shared" si="272"/>
        <v>0</v>
      </c>
      <c r="Z230" s="5">
        <f t="shared" si="262"/>
        <v>5.1963767962863345</v>
      </c>
      <c r="AA230" s="5">
        <f t="shared" si="268"/>
        <v>0</v>
      </c>
      <c r="AB230" s="5">
        <f t="shared" si="253"/>
        <v>5.0292468024283323</v>
      </c>
      <c r="AC230" s="32"/>
      <c r="AD230" s="5">
        <f t="shared" si="273"/>
        <v>21954.481437850325</v>
      </c>
      <c r="AE230" s="5">
        <f t="shared" si="255"/>
        <v>-219.54481437850328</v>
      </c>
      <c r="AF230" s="5">
        <f t="shared" si="255"/>
        <v>-2415.0274533853326</v>
      </c>
      <c r="AG230" s="5">
        <f t="shared" ref="AG230:AG243" si="276">-U230*M230</f>
        <v>-16303.817138483808</v>
      </c>
      <c r="AH230" s="5">
        <f t="shared" si="256"/>
        <v>3016.0920316026804</v>
      </c>
      <c r="AI230" s="42">
        <f t="shared" si="271"/>
        <v>0</v>
      </c>
      <c r="AJ230" s="42">
        <f t="shared" si="274"/>
        <v>2132.7070473263016</v>
      </c>
      <c r="AK230" s="42">
        <f t="shared" si="269"/>
        <v>5148.7990789289815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26289.474192141864</v>
      </c>
      <c r="K231" s="11">
        <f t="shared" si="259"/>
        <v>262.89474192141864</v>
      </c>
      <c r="L231" s="24">
        <f t="shared" si="265"/>
        <v>2891.8834675652624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(Interventions)'!$B$392:$AV$512, 25)</f>
        <v>34.454233082331974</v>
      </c>
      <c r="S231" s="46">
        <f>VLOOKUP(I231, '[1]Lapse Rates'!$A$4:$F$24, 6)</f>
        <v>7.0183349999999997E-4</v>
      </c>
      <c r="T231" s="33">
        <f t="shared" si="275"/>
        <v>0.83510538390352052</v>
      </c>
      <c r="U231" s="33">
        <f t="shared" si="266"/>
        <v>2.8772915545322221E-2</v>
      </c>
      <c r="V231" s="39">
        <f t="shared" si="261"/>
        <v>5.8610493445385148E-4</v>
      </c>
      <c r="W231" s="32">
        <f t="shared" si="267"/>
        <v>0.80574636342374439</v>
      </c>
      <c r="X231" s="32"/>
      <c r="Y231" s="5">
        <f t="shared" si="272"/>
        <v>0</v>
      </c>
      <c r="Z231" s="5">
        <f t="shared" si="262"/>
        <v>5.0292468024283323</v>
      </c>
      <c r="AA231" s="5">
        <f t="shared" si="268"/>
        <v>0</v>
      </c>
      <c r="AB231" s="5">
        <f t="shared" si="253"/>
        <v>4.8524382669831816</v>
      </c>
      <c r="AC231" s="32"/>
      <c r="AD231" s="5">
        <f t="shared" si="273"/>
        <v>21182.648226640689</v>
      </c>
      <c r="AE231" s="5">
        <f t="shared" si="255"/>
        <v>-211.82648226640688</v>
      </c>
      <c r="AF231" s="5">
        <f t="shared" si="255"/>
        <v>-2330.1245874359579</v>
      </c>
      <c r="AG231" s="5">
        <f t="shared" si="276"/>
        <v>-17327.884155943855</v>
      </c>
      <c r="AH231" s="5">
        <f t="shared" si="256"/>
        <v>1312.8130009944689</v>
      </c>
      <c r="AI231" s="42">
        <f t="shared" si="271"/>
        <v>0</v>
      </c>
      <c r="AJ231" s="42">
        <f t="shared" si="274"/>
        <v>2057.7309822344355</v>
      </c>
      <c r="AK231" s="42">
        <f t="shared" si="269"/>
        <v>3370.5439832289044</v>
      </c>
    </row>
    <row r="232" spans="1:39" ht="15" x14ac:dyDescent="0.2">
      <c r="A232" s="12"/>
      <c r="B232" s="13">
        <v>1</v>
      </c>
      <c r="C232" s="10">
        <f>$H$222*0.14+$B$235</f>
        <v>3680.5676933295185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26289.474192141864</v>
      </c>
      <c r="K232" s="11">
        <f t="shared" si="259"/>
        <v>262.89474192141864</v>
      </c>
      <c r="L232" s="24">
        <f t="shared" si="265"/>
        <v>2891.8834675652624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(Interventions)'!$B$392:$AV$512, 25)</f>
        <v>37.986134050164509</v>
      </c>
      <c r="S232" s="46">
        <f>VLOOKUP(I232, '[1]Lapse Rates'!$A$4:$F$24, 6)</f>
        <v>6.5742610000000005E-4</v>
      </c>
      <c r="T232" s="33">
        <f t="shared" si="275"/>
        <v>0.80574636342374439</v>
      </c>
      <c r="U232" s="33">
        <f t="shared" si="266"/>
        <v>3.0607189371446925E-2</v>
      </c>
      <c r="V232" s="39">
        <f t="shared" si="261"/>
        <v>5.2971868929485501E-4</v>
      </c>
      <c r="W232" s="32">
        <f t="shared" si="267"/>
        <v>0.77460945536300263</v>
      </c>
      <c r="X232" s="32"/>
      <c r="Y232" s="5">
        <f t="shared" si="272"/>
        <v>0</v>
      </c>
      <c r="Z232" s="5">
        <f t="shared" si="262"/>
        <v>4.8524382669831816</v>
      </c>
      <c r="AA232" s="5">
        <f t="shared" si="268"/>
        <v>0</v>
      </c>
      <c r="AB232" s="5">
        <f t="shared" si="253"/>
        <v>4.6649227769380568</v>
      </c>
      <c r="AC232" s="32"/>
      <c r="AD232" s="5">
        <f t="shared" si="273"/>
        <v>20364.075285754723</v>
      </c>
      <c r="AE232" s="5">
        <f t="shared" si="255"/>
        <v>-203.64075285754723</v>
      </c>
      <c r="AF232" s="5">
        <f t="shared" si="255"/>
        <v>-2240.0802777839995</v>
      </c>
      <c r="AG232" s="5">
        <f t="shared" si="276"/>
        <v>-18432.537047977112</v>
      </c>
      <c r="AH232" s="5">
        <f t="shared" si="256"/>
        <v>-512.1827928639359</v>
      </c>
      <c r="AI232" s="42">
        <f t="shared" si="271"/>
        <v>0</v>
      </c>
      <c r="AJ232" s="42">
        <f t="shared" si="274"/>
        <v>1978.2146518712041</v>
      </c>
      <c r="AK232" s="42">
        <f t="shared" si="269"/>
        <v>1466.0318590072682</v>
      </c>
    </row>
    <row r="233" spans="1:39" ht="15" x14ac:dyDescent="0.2">
      <c r="A233" s="12"/>
      <c r="B233" s="70" t="s">
        <v>49</v>
      </c>
      <c r="C233" s="10">
        <f>$H$222*0.11+$B$235</f>
        <v>2891.8834675652624</v>
      </c>
      <c r="D233" s="1"/>
      <c r="E233" s="1"/>
      <c r="F233" s="1"/>
      <c r="I233" s="2">
        <f t="shared" si="258"/>
        <v>10</v>
      </c>
      <c r="J233" s="11">
        <f t="shared" si="248"/>
        <v>26289.474192141864</v>
      </c>
      <c r="K233" s="11">
        <f t="shared" si="259"/>
        <v>262.89474192141864</v>
      </c>
      <c r="L233" s="24">
        <f t="shared" si="265"/>
        <v>2891.8834675652624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(Interventions)'!$B$392:$AV$512, 25)</f>
        <v>42.177269062606761</v>
      </c>
      <c r="S233" s="46">
        <f>VLOOKUP(I233, '[1]Lapse Rates'!$A$4:$F$24, 6)</f>
        <v>5.9033320000000003E-4</v>
      </c>
      <c r="T233" s="33">
        <f t="shared" si="275"/>
        <v>0.77460945536300263</v>
      </c>
      <c r="U233" s="33">
        <f t="shared" si="266"/>
        <v>3.2670911417284641E-2</v>
      </c>
      <c r="V233" s="39">
        <f t="shared" si="261"/>
        <v>4.572776785346985E-4</v>
      </c>
      <c r="W233" s="32">
        <f t="shared" si="267"/>
        <v>0.74148126626718325</v>
      </c>
      <c r="X233" s="32"/>
      <c r="Y233" s="5">
        <f t="shared" si="272"/>
        <v>0</v>
      </c>
      <c r="Z233" s="5">
        <f t="shared" si="262"/>
        <v>4.6649227769380568</v>
      </c>
      <c r="AA233" s="5">
        <f t="shared" si="268"/>
        <v>0</v>
      </c>
      <c r="AB233" s="5">
        <f t="shared" si="253"/>
        <v>4.4654152150281954</v>
      </c>
      <c r="AC233" s="32"/>
      <c r="AD233" s="5">
        <f t="shared" si="273"/>
        <v>19493.152613487782</v>
      </c>
      <c r="AE233" s="5">
        <f t="shared" si="255"/>
        <v>-194.93152613487783</v>
      </c>
      <c r="AF233" s="5">
        <f t="shared" si="255"/>
        <v>-2144.2774154274234</v>
      </c>
      <c r="AG233" s="5">
        <f t="shared" si="276"/>
        <v>-19675.370311919913</v>
      </c>
      <c r="AH233" s="5">
        <f>SUM(AD233:AG233)</f>
        <v>-2521.4266399944318</v>
      </c>
      <c r="AI233" s="42">
        <f t="shared" si="271"/>
        <v>0</v>
      </c>
      <c r="AJ233" s="42">
        <f t="shared" si="274"/>
        <v>1893.6131175937376</v>
      </c>
      <c r="AK233" s="42">
        <f t="shared" si="269"/>
        <v>-627.81352240069418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26289.474192141864</v>
      </c>
      <c r="K234" s="11">
        <f t="shared" si="259"/>
        <v>262.89474192141864</v>
      </c>
      <c r="L234" s="24">
        <f t="shared" si="265"/>
        <v>2891.8834675652624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(Interventions)'!$B$392:$AV$512, 25)</f>
        <v>46.977638804043004</v>
      </c>
      <c r="S234" s="46">
        <f>VLOOKUP(I234, '[1]Lapse Rates'!$A$4:$F$24, 6)</f>
        <v>5.0522920000000001E-4</v>
      </c>
      <c r="T234" s="33">
        <f t="shared" si="275"/>
        <v>0.74148126626718325</v>
      </c>
      <c r="U234" s="33">
        <f t="shared" si="266"/>
        <v>3.4833039106664174E-2</v>
      </c>
      <c r="V234" s="39">
        <f t="shared" si="261"/>
        <v>3.74617986971156E-4</v>
      </c>
      <c r="W234" s="32">
        <f t="shared" si="267"/>
        <v>0.70627360917354787</v>
      </c>
      <c r="X234" s="31"/>
      <c r="Y234" s="5">
        <f t="shared" si="272"/>
        <v>0</v>
      </c>
      <c r="Z234" s="5">
        <f t="shared" si="262"/>
        <v>4.4654152150281954</v>
      </c>
      <c r="AA234" s="5">
        <f t="shared" si="268"/>
        <v>0</v>
      </c>
      <c r="AB234" s="5">
        <f t="shared" si="253"/>
        <v>4.2533844937897651</v>
      </c>
      <c r="AC234" s="32"/>
      <c r="AD234" s="5">
        <f t="shared" si="273"/>
        <v>18567.561820958876</v>
      </c>
      <c r="AE234" s="5">
        <f t="shared" si="255"/>
        <v>-185.67561820958875</v>
      </c>
      <c r="AF234" s="5">
        <f t="shared" si="255"/>
        <v>-2042.4609739466325</v>
      </c>
      <c r="AG234" s="5">
        <f t="shared" si="276"/>
        <v>-20977.466308167259</v>
      </c>
      <c r="AH234" s="5">
        <f t="shared" ref="AH234:AH243" si="277">SUM(AD234:AG234)</f>
        <v>-4638.0410793646042</v>
      </c>
      <c r="AI234" s="42">
        <f t="shared" si="271"/>
        <v>0</v>
      </c>
      <c r="AJ234" s="42">
        <f t="shared" si="274"/>
        <v>1803.7010937222994</v>
      </c>
      <c r="AK234" s="42">
        <f t="shared" ref="AK234:AK243" si="278">SUM(AH234:AJ234)</f>
        <v>-2834.3399856423048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26289.474192141864</v>
      </c>
      <c r="K235" s="11">
        <f t="shared" si="259"/>
        <v>262.89474192141864</v>
      </c>
      <c r="L235" s="24">
        <f t="shared" si="265"/>
        <v>2891.8834675652624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(Interventions)'!$B$392:$AV$512, 25)</f>
        <v>52.450112301792757</v>
      </c>
      <c r="S235" s="46">
        <f>VLOOKUP(I235, '[1]Lapse Rates'!$A$4:$F$24, 6)</f>
        <v>4.8306569999999999E-4</v>
      </c>
      <c r="T235" s="33">
        <f t="shared" si="275"/>
        <v>0.70627360917354787</v>
      </c>
      <c r="U235" s="33">
        <f t="shared" si="266"/>
        <v>3.7044130116945066E-2</v>
      </c>
      <c r="V235" s="39">
        <f t="shared" si="261"/>
        <v>3.4117655540694629E-4</v>
      </c>
      <c r="W235" s="32">
        <f t="shared" si="267"/>
        <v>0.6688883025011958</v>
      </c>
      <c r="X235" s="31"/>
      <c r="Y235" s="5">
        <f t="shared" si="272"/>
        <v>0</v>
      </c>
      <c r="Z235" s="5">
        <f t="shared" si="262"/>
        <v>4.2533844937897651</v>
      </c>
      <c r="AA235" s="5">
        <f t="shared" si="268"/>
        <v>0</v>
      </c>
      <c r="AB235" s="5">
        <f t="shared" si="253"/>
        <v>4.0282393352699266</v>
      </c>
      <c r="AC235" s="32"/>
      <c r="AD235" s="5">
        <f t="shared" si="273"/>
        <v>17584.721766030769</v>
      </c>
      <c r="AE235" s="5">
        <f t="shared" si="255"/>
        <v>-175.84721766030768</v>
      </c>
      <c r="AF235" s="5">
        <f t="shared" si="255"/>
        <v>-1934.3470236510002</v>
      </c>
      <c r="AG235" s="5">
        <f t="shared" si="276"/>
        <v>-22309.049436197711</v>
      </c>
      <c r="AH235" s="5">
        <f t="shared" si="277"/>
        <v>-6834.5219114782485</v>
      </c>
      <c r="AI235" s="42">
        <f t="shared" si="271"/>
        <v>0</v>
      </c>
      <c r="AJ235" s="42">
        <f t="shared" si="274"/>
        <v>1708.2278502139832</v>
      </c>
      <c r="AK235" s="42">
        <f t="shared" si="278"/>
        <v>-5126.2940612642651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26289.474192141864</v>
      </c>
      <c r="K236" s="11">
        <f t="shared" si="259"/>
        <v>262.89474192141864</v>
      </c>
      <c r="L236" s="24">
        <f t="shared" si="265"/>
        <v>2891.8834675652624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(Interventions)'!$B$392:$AV$512, 25)</f>
        <v>58.725621306093316</v>
      </c>
      <c r="S236" s="46">
        <f>VLOOKUP(I236, '[1]Lapse Rates'!$A$4:$F$24, 6)</f>
        <v>4.5965829999999999E-4</v>
      </c>
      <c r="T236" s="33">
        <f t="shared" si="275"/>
        <v>0.6688883025011958</v>
      </c>
      <c r="U236" s="33">
        <f t="shared" si="266"/>
        <v>3.9280881148760813E-2</v>
      </c>
      <c r="V236" s="39">
        <f t="shared" si="261"/>
        <v>3.0746006001758543E-4</v>
      </c>
      <c r="W236" s="32">
        <f t="shared" si="267"/>
        <v>0.62929996129241739</v>
      </c>
      <c r="X236" s="31"/>
      <c r="Y236" s="5">
        <f t="shared" si="272"/>
        <v>0</v>
      </c>
      <c r="Z236" s="5">
        <f t="shared" si="262"/>
        <v>4.0282393352699266</v>
      </c>
      <c r="AA236" s="5">
        <f t="shared" si="268"/>
        <v>0</v>
      </c>
      <c r="AB236" s="5">
        <f t="shared" si="253"/>
        <v>3.7898268638917121</v>
      </c>
      <c r="AC236" s="32"/>
      <c r="AD236" s="5">
        <f t="shared" si="273"/>
        <v>16543.96509151288</v>
      </c>
      <c r="AE236" s="5">
        <f t="shared" si="255"/>
        <v>-165.43965091512882</v>
      </c>
      <c r="AF236" s="5">
        <f t="shared" si="255"/>
        <v>-1819.8621542010014</v>
      </c>
      <c r="AG236" s="5">
        <f t="shared" si="276"/>
        <v>-23656.085773337076</v>
      </c>
      <c r="AH236" s="5">
        <f t="shared" si="277"/>
        <v>-9097.4224869403261</v>
      </c>
      <c r="AI236" s="42">
        <f t="shared" si="271"/>
        <v>0</v>
      </c>
      <c r="AJ236" s="42">
        <f t="shared" si="274"/>
        <v>1607.1285160014295</v>
      </c>
      <c r="AK236" s="42">
        <f t="shared" si="278"/>
        <v>-7490.2939709388966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26289.474192141864</v>
      </c>
      <c r="K237" s="11">
        <f t="shared" si="259"/>
        <v>262.89474192141864</v>
      </c>
      <c r="L237" s="24">
        <f t="shared" si="265"/>
        <v>2891.8834675652624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(Interventions)'!$B$392:$AV$512, 25)</f>
        <v>65.673424198387295</v>
      </c>
      <c r="S237" s="46">
        <f>VLOOKUP(I237, '[1]Lapse Rates'!$A$4:$F$24, 6)</f>
        <v>3.6747819999999998E-4</v>
      </c>
      <c r="T237" s="33">
        <f t="shared" si="275"/>
        <v>0.62929996129241739</v>
      </c>
      <c r="U237" s="33">
        <f t="shared" si="266"/>
        <v>4.1328283305985626E-2</v>
      </c>
      <c r="V237" s="39">
        <f t="shared" si="261"/>
        <v>2.3125401703580719E-4</v>
      </c>
      <c r="W237" s="32">
        <f t="shared" si="267"/>
        <v>0.58774042396939596</v>
      </c>
      <c r="X237" s="31"/>
      <c r="Y237" s="5">
        <f t="shared" si="272"/>
        <v>0</v>
      </c>
      <c r="Z237" s="5">
        <f t="shared" si="262"/>
        <v>3.7898268638917121</v>
      </c>
      <c r="AA237" s="5">
        <f t="shared" si="268"/>
        <v>0</v>
      </c>
      <c r="AB237" s="5">
        <f t="shared" si="253"/>
        <v>3.5395432778666538</v>
      </c>
      <c r="AC237" s="32"/>
      <c r="AD237" s="5">
        <f t="shared" si="273"/>
        <v>15451.386707621952</v>
      </c>
      <c r="AE237" s="5">
        <f t="shared" si="255"/>
        <v>-154.51386707621953</v>
      </c>
      <c r="AF237" s="5">
        <f t="shared" si="255"/>
        <v>-1699.6768152968943</v>
      </c>
      <c r="AG237" s="5">
        <f t="shared" si="276"/>
        <v>-24889.090727080416</v>
      </c>
      <c r="AH237" s="5">
        <f t="shared" si="277"/>
        <v>-11291.894701831578</v>
      </c>
      <c r="AI237" s="42">
        <f t="shared" si="271"/>
        <v>0</v>
      </c>
      <c r="AJ237" s="42">
        <f t="shared" si="274"/>
        <v>1500.9950076728842</v>
      </c>
      <c r="AK237" s="42">
        <f t="shared" si="278"/>
        <v>-9790.8996941586938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26289.474192141864</v>
      </c>
      <c r="K238" s="11">
        <f t="shared" si="259"/>
        <v>262.89474192141864</v>
      </c>
      <c r="L238" s="24">
        <f t="shared" si="265"/>
        <v>2891.8834675652624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(Interventions)'!$B$392:$AV$512, 25)</f>
        <v>73.325814844287194</v>
      </c>
      <c r="S238" s="46">
        <f>VLOOKUP(I238, '[1]Lapse Rates'!$A$4:$F$24, 6)</f>
        <v>3.9775519999999998E-4</v>
      </c>
      <c r="T238" s="33">
        <f t="shared" si="275"/>
        <v>0.58774042396939596</v>
      </c>
      <c r="U238" s="33">
        <f t="shared" si="266"/>
        <v>4.3096545504482782E-2</v>
      </c>
      <c r="V238" s="39">
        <f t="shared" si="261"/>
        <v>2.3377680988403187E-4</v>
      </c>
      <c r="W238" s="32">
        <f t="shared" si="267"/>
        <v>0.54441010165502912</v>
      </c>
      <c r="X238" s="31"/>
      <c r="Y238" s="5">
        <f t="shared" si="272"/>
        <v>0</v>
      </c>
      <c r="Z238" s="5">
        <f t="shared" si="262"/>
        <v>3.5395432778666538</v>
      </c>
      <c r="AA238" s="5">
        <f t="shared" si="268"/>
        <v>0</v>
      </c>
      <c r="AB238" s="5">
        <f t="shared" si="253"/>
        <v>3.2785955110960652</v>
      </c>
      <c r="AC238" s="32"/>
      <c r="AD238" s="5">
        <f t="shared" si="273"/>
        <v>14312.255317401217</v>
      </c>
      <c r="AE238" s="5">
        <f t="shared" si="255"/>
        <v>-143.12255317401218</v>
      </c>
      <c r="AF238" s="5">
        <f t="shared" si="255"/>
        <v>-1574.3705725517027</v>
      </c>
      <c r="AG238" s="5">
        <f t="shared" si="276"/>
        <v>-25953.989502619163</v>
      </c>
      <c r="AH238" s="5">
        <f t="shared" si="277"/>
        <v>-13359.227310943661</v>
      </c>
      <c r="AI238" s="42">
        <f t="shared" si="271"/>
        <v>0</v>
      </c>
      <c r="AJ238" s="42">
        <f t="shared" si="274"/>
        <v>1390.3391533662475</v>
      </c>
      <c r="AK238" s="42">
        <f t="shared" si="278"/>
        <v>-11968.888157577414</v>
      </c>
    </row>
    <row r="239" spans="1:39" ht="15" x14ac:dyDescent="0.2">
      <c r="I239" s="2">
        <f t="shared" si="258"/>
        <v>16</v>
      </c>
      <c r="J239" s="11">
        <f t="shared" si="248"/>
        <v>26289.474192141864</v>
      </c>
      <c r="K239" s="11">
        <f t="shared" si="259"/>
        <v>262.89474192141864</v>
      </c>
      <c r="L239" s="24">
        <f t="shared" si="265"/>
        <v>2891.8834675652624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(Interventions)'!$B$392:$AV$512, 25)</f>
        <v>81.580413341149935</v>
      </c>
      <c r="S239" s="46">
        <f>VLOOKUP(I239, '[1]Lapse Rates'!$A$4:$F$24, 6)</f>
        <v>2.516404E-4</v>
      </c>
      <c r="T239" s="33">
        <f t="shared" si="275"/>
        <v>0.54441010165502912</v>
      </c>
      <c r="U239" s="33">
        <f t="shared" si="266"/>
        <v>4.441320112011473E-2</v>
      </c>
      <c r="V239" s="39">
        <f t="shared" si="261"/>
        <v>1.3699557574451218E-4</v>
      </c>
      <c r="W239" s="32">
        <f t="shared" si="267"/>
        <v>0.49985990495916988</v>
      </c>
      <c r="X239" s="31"/>
      <c r="Y239" s="5">
        <f t="shared" si="272"/>
        <v>0</v>
      </c>
      <c r="Z239" s="5">
        <f t="shared" si="262"/>
        <v>3.2785955110960652</v>
      </c>
      <c r="AA239" s="5">
        <f t="shared" si="268"/>
        <v>0</v>
      </c>
      <c r="AB239" s="5">
        <f t="shared" si="253"/>
        <v>3.010301307036559</v>
      </c>
      <c r="AC239" s="32"/>
      <c r="AD239" s="5">
        <f t="shared" si="273"/>
        <v>13141.054071110582</v>
      </c>
      <c r="AE239" s="5">
        <f t="shared" si="255"/>
        <v>-131.41054071110582</v>
      </c>
      <c r="AF239" s="5">
        <f t="shared" si="255"/>
        <v>-1445.5365952501668</v>
      </c>
      <c r="AG239" s="5">
        <f t="shared" si="276"/>
        <v>-26746.917697365574</v>
      </c>
      <c r="AH239" s="5">
        <f t="shared" si="277"/>
        <v>-15182.810762216264</v>
      </c>
      <c r="AI239" s="42">
        <f t="shared" si="271"/>
        <v>0</v>
      </c>
      <c r="AJ239" s="42">
        <f t="shared" si="274"/>
        <v>1276.5676605518272</v>
      </c>
      <c r="AK239" s="42">
        <f t="shared" si="278"/>
        <v>-13906.243101664437</v>
      </c>
    </row>
    <row r="240" spans="1:39" ht="15" x14ac:dyDescent="0.2">
      <c r="I240" s="2">
        <f t="shared" si="258"/>
        <v>17</v>
      </c>
      <c r="J240" s="11">
        <f t="shared" si="248"/>
        <v>26289.474192141864</v>
      </c>
      <c r="K240" s="11">
        <f t="shared" si="259"/>
        <v>262.89474192141864</v>
      </c>
      <c r="L240" s="24">
        <f t="shared" si="265"/>
        <v>2891.8834675652624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(Interventions)'!$B$392:$AV$512, 25)</f>
        <v>90.553501404456952</v>
      </c>
      <c r="S240" s="46">
        <f>VLOOKUP(I240, '[1]Lapse Rates'!$A$4:$F$24, 6)</f>
        <v>2.7508159999999998E-4</v>
      </c>
      <c r="T240" s="33">
        <f t="shared" si="275"/>
        <v>0.49985990495916988</v>
      </c>
      <c r="U240" s="33">
        <f t="shared" si="266"/>
        <v>4.5264064605751907E-2</v>
      </c>
      <c r="V240" s="39">
        <f t="shared" si="261"/>
        <v>1.3750226243201637E-4</v>
      </c>
      <c r="W240" s="32">
        <f t="shared" si="267"/>
        <v>0.45445833809098596</v>
      </c>
      <c r="X240" s="31"/>
      <c r="Y240" s="5">
        <f t="shared" si="272"/>
        <v>0</v>
      </c>
      <c r="Z240" s="5">
        <f t="shared" si="262"/>
        <v>3.010301307036559</v>
      </c>
      <c r="AA240" s="5">
        <f t="shared" si="268"/>
        <v>0</v>
      </c>
      <c r="AB240" s="5">
        <f t="shared" si="253"/>
        <v>2.7368799049019636</v>
      </c>
      <c r="AC240" s="32"/>
      <c r="AD240" s="5">
        <f t="shared" si="273"/>
        <v>11947.470750646657</v>
      </c>
      <c r="AE240" s="5">
        <f t="shared" si="255"/>
        <v>-119.47470750646657</v>
      </c>
      <c r="AF240" s="5">
        <f t="shared" si="255"/>
        <v>-1314.2405546225068</v>
      </c>
      <c r="AG240" s="5">
        <f t="shared" si="276"/>
        <v>-27259.332363457364</v>
      </c>
      <c r="AH240" s="5">
        <f t="shared" si="277"/>
        <v>-16745.576874939681</v>
      </c>
      <c r="AI240" s="42">
        <f t="shared" si="271"/>
        <v>0</v>
      </c>
      <c r="AJ240" s="42">
        <f t="shared" si="274"/>
        <v>1160.6217223902731</v>
      </c>
      <c r="AK240" s="42">
        <f t="shared" si="278"/>
        <v>-15584.955152549408</v>
      </c>
    </row>
    <row r="241" spans="1:39" ht="15" x14ac:dyDescent="0.2">
      <c r="I241" s="2">
        <f t="shared" si="258"/>
        <v>18</v>
      </c>
      <c r="J241" s="11">
        <f t="shared" si="248"/>
        <v>26289.474192141864</v>
      </c>
      <c r="K241" s="11">
        <f t="shared" si="259"/>
        <v>262.89474192141864</v>
      </c>
      <c r="L241" s="24">
        <f t="shared" si="265"/>
        <v>2891.8834675652624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(Interventions)'!$B$392:$AV$512, 25)</f>
        <v>100.55577822599712</v>
      </c>
      <c r="S241" s="46">
        <f>VLOOKUP(I241, '[1]Lapse Rates'!$A$4:$F$24, 6)</f>
        <v>2.0998619999999999E-4</v>
      </c>
      <c r="T241" s="33">
        <f t="shared" si="275"/>
        <v>0.45445833809098596</v>
      </c>
      <c r="U241" s="33">
        <f t="shared" si="266"/>
        <v>4.5698411858032403E-2</v>
      </c>
      <c r="V241" s="39">
        <f t="shared" si="261"/>
        <v>9.5429979474041395E-5</v>
      </c>
      <c r="W241" s="32">
        <f t="shared" si="267"/>
        <v>0.4086644962534795</v>
      </c>
      <c r="X241" s="31"/>
      <c r="Y241" s="5">
        <f t="shared" si="272"/>
        <v>0</v>
      </c>
      <c r="Z241" s="5">
        <f t="shared" si="272"/>
        <v>2.7368799049019636</v>
      </c>
      <c r="AA241" s="5">
        <f t="shared" si="268"/>
        <v>0</v>
      </c>
      <c r="AB241" s="5">
        <f t="shared" si="253"/>
        <v>2.4610961091423671</v>
      </c>
      <c r="AC241" s="32"/>
      <c r="AD241" s="5">
        <f t="shared" si="273"/>
        <v>10743.574727500505</v>
      </c>
      <c r="AE241" s="5">
        <f t="shared" si="255"/>
        <v>-107.43574727500506</v>
      </c>
      <c r="AF241" s="5">
        <f t="shared" si="255"/>
        <v>-1181.8101004963235</v>
      </c>
      <c r="AG241" s="5">
        <f t="shared" si="276"/>
        <v>-27520.908874850997</v>
      </c>
      <c r="AH241" s="5">
        <f t="shared" si="277"/>
        <v>-18066.579995121821</v>
      </c>
      <c r="AI241" s="42">
        <f t="shared" si="271"/>
        <v>0</v>
      </c>
      <c r="AJ241" s="42">
        <f t="shared" si="274"/>
        <v>1043.6737218787925</v>
      </c>
      <c r="AK241" s="42">
        <f t="shared" si="278"/>
        <v>-17022.906273243028</v>
      </c>
    </row>
    <row r="242" spans="1:39" ht="15" x14ac:dyDescent="0.2">
      <c r="I242" s="2">
        <f t="shared" si="258"/>
        <v>19</v>
      </c>
      <c r="J242" s="11">
        <f t="shared" si="248"/>
        <v>26289.474192141864</v>
      </c>
      <c r="K242" s="11">
        <f t="shared" si="259"/>
        <v>262.89474192141864</v>
      </c>
      <c r="L242" s="24">
        <f t="shared" si="265"/>
        <v>2891.8834675652624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(Interventions)'!$B$392:$AV$512, 25)</f>
        <v>111.68897804277053</v>
      </c>
      <c r="S242" s="46">
        <f>VLOOKUP(I242, '[1]Lapse Rates'!$A$4:$F$24, 6)</f>
        <v>1.6037285799999999E-2</v>
      </c>
      <c r="T242" s="33">
        <f t="shared" si="275"/>
        <v>0.4086644962534795</v>
      </c>
      <c r="U242" s="33">
        <f t="shared" si="266"/>
        <v>4.5643319948914754E-2</v>
      </c>
      <c r="V242" s="39">
        <f t="shared" si="261"/>
        <v>6.5538693227300791E-3</v>
      </c>
      <c r="W242" s="32">
        <f t="shared" si="267"/>
        <v>0.35646730698183465</v>
      </c>
      <c r="X242" s="31"/>
      <c r="Y242" s="5">
        <f t="shared" si="272"/>
        <v>0</v>
      </c>
      <c r="Z242" s="5">
        <f t="shared" si="272"/>
        <v>2.4610961091423671</v>
      </c>
      <c r="AA242" s="5">
        <f t="shared" si="268"/>
        <v>0</v>
      </c>
      <c r="AB242" s="5">
        <f t="shared" si="253"/>
        <v>2.1467494981636328</v>
      </c>
      <c r="AC242" s="32"/>
      <c r="AD242" s="5">
        <f t="shared" si="273"/>
        <v>9371.3380672412532</v>
      </c>
      <c r="AE242" s="5">
        <f t="shared" si="255"/>
        <v>-93.713380672412541</v>
      </c>
      <c r="AF242" s="5">
        <f t="shared" si="255"/>
        <v>-1030.8619117882788</v>
      </c>
      <c r="AG242" s="5">
        <f t="shared" si="276"/>
        <v>-27487.730929514983</v>
      </c>
      <c r="AH242" s="5">
        <f t="shared" si="277"/>
        <v>-19240.968154734423</v>
      </c>
      <c r="AI242" s="42">
        <f t="shared" si="271"/>
        <v>0</v>
      </c>
      <c r="AJ242" s="42">
        <f t="shared" si="274"/>
        <v>910.37641528071015</v>
      </c>
      <c r="AK242" s="42">
        <f t="shared" si="278"/>
        <v>-18330.591739453714</v>
      </c>
    </row>
    <row r="243" spans="1:39" ht="15" x14ac:dyDescent="0.2">
      <c r="I243" s="2">
        <f t="shared" si="258"/>
        <v>20</v>
      </c>
      <c r="J243" s="11">
        <f t="shared" si="248"/>
        <v>26289.474192141864</v>
      </c>
      <c r="K243" s="11">
        <f t="shared" si="259"/>
        <v>262.89474192141864</v>
      </c>
      <c r="L243" s="24">
        <f t="shared" si="265"/>
        <v>2891.8834675652624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(Interventions)'!$B$392:$AV$512, 25)</f>
        <v>124.12881664051505</v>
      </c>
      <c r="S243" s="46">
        <f>VLOOKUP(I243, '[1]Lapse Rates'!$A$4:$F$24, 6)</f>
        <v>0</v>
      </c>
      <c r="T243" s="33">
        <f t="shared" si="275"/>
        <v>0.35646730698183465</v>
      </c>
      <c r="U243" s="33">
        <f t="shared" si="266"/>
        <v>4.4247864986686342E-2</v>
      </c>
      <c r="V243" s="39">
        <f t="shared" si="261"/>
        <v>0</v>
      </c>
      <c r="W243" s="32">
        <f t="shared" si="267"/>
        <v>0.31221944199514828</v>
      </c>
      <c r="X243" s="31"/>
      <c r="Y243" s="5">
        <f t="shared" si="272"/>
        <v>0</v>
      </c>
      <c r="Z243" s="5">
        <f t="shared" si="272"/>
        <v>2.1467494981636328</v>
      </c>
      <c r="AA243" s="5">
        <f t="shared" si="268"/>
        <v>0</v>
      </c>
      <c r="AB243" s="5">
        <f t="shared" si="253"/>
        <v>1.8802760233329616</v>
      </c>
      <c r="AC243" s="32"/>
      <c r="AD243" s="5">
        <f>$W243*J243</f>
        <v>8208.0849626163854</v>
      </c>
      <c r="AE243" s="5">
        <f t="shared" si="255"/>
        <v>-82.08084962616384</v>
      </c>
      <c r="AF243" s="5">
        <f t="shared" si="255"/>
        <v>-902.90224255822079</v>
      </c>
      <c r="AG243" s="5">
        <f t="shared" si="276"/>
        <v>-26647.347483067129</v>
      </c>
      <c r="AH243" s="5">
        <f t="shared" si="277"/>
        <v>-19424.245612635128</v>
      </c>
      <c r="AI243" s="42">
        <f t="shared" si="271"/>
        <v>0</v>
      </c>
      <c r="AJ243" s="42">
        <f t="shared" si="274"/>
        <v>797.37159961011071</v>
      </c>
      <c r="AK243" s="42">
        <f t="shared" si="278"/>
        <v>-18626.874013025019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390854.81474858831</v>
      </c>
      <c r="AE246" s="21">
        <f t="shared" ref="AE246:AK246" si="279">SUM(AE223:AE243)</f>
        <v>-13903.758497095803</v>
      </c>
      <c r="AF246" s="21">
        <f t="shared" si="279"/>
        <v>-40948.75703887565</v>
      </c>
      <c r="AG246" s="21">
        <f t="shared" si="279"/>
        <v>-404462.21555985836</v>
      </c>
      <c r="AH246" s="21">
        <f t="shared" si="279"/>
        <v>-68459.916347241495</v>
      </c>
      <c r="AI246" s="21">
        <f t="shared" si="279"/>
        <v>0</v>
      </c>
      <c r="AJ246" s="21">
        <f t="shared" si="279"/>
        <v>35440.099144143955</v>
      </c>
      <c r="AK246" s="21">
        <f t="shared" si="279"/>
        <v>-33019.817203097569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206365.47208848994</v>
      </c>
      <c r="AE248" s="21">
        <f t="shared" ref="AE248:AK248" si="280">AE223+NPV($D$6,AE224:AE243)</f>
        <v>-12081.885613086954</v>
      </c>
      <c r="AF248" s="21">
        <f t="shared" si="280"/>
        <v>-20907.869059284647</v>
      </c>
      <c r="AG248" s="21">
        <f t="shared" si="280"/>
        <v>-149468.43467517558</v>
      </c>
      <c r="AH248" s="21">
        <f t="shared" si="280"/>
        <v>23907.282740942785</v>
      </c>
      <c r="AI248" s="21">
        <f t="shared" si="280"/>
        <v>0</v>
      </c>
      <c r="AJ248" s="21">
        <f t="shared" si="280"/>
        <v>17516.018757288406</v>
      </c>
      <c r="AK248" s="21">
        <f t="shared" si="280"/>
        <v>41423.301498231209</v>
      </c>
    </row>
    <row r="250" spans="1:39" x14ac:dyDescent="0.15">
      <c r="AC250" s="22" t="str">
        <f>"Present Value at "&amp;TEXT($D$7,"0.00%")&amp;":"</f>
        <v>Present Value at 5.64%:</v>
      </c>
      <c r="AD250" s="21">
        <f>AD223+NPV($D$7,AD224:AD243)</f>
        <v>260832.95073065045</v>
      </c>
      <c r="AE250" s="21">
        <f t="shared" ref="AE250:AK250" si="281">AE223+NPV($D$7,AE224:AE243)</f>
        <v>-12617.303221384242</v>
      </c>
      <c r="AF250" s="21">
        <f t="shared" si="281"/>
        <v>-26797.54687619998</v>
      </c>
      <c r="AG250" s="21">
        <f t="shared" si="281"/>
        <v>-218142.85703774568</v>
      </c>
      <c r="AH250" s="21">
        <f t="shared" si="281"/>
        <v>3275.2435953206095</v>
      </c>
      <c r="AI250" s="21">
        <f t="shared" si="281"/>
        <v>0</v>
      </c>
      <c r="AJ250" s="21">
        <f t="shared" si="281"/>
        <v>22808.046781443278</v>
      </c>
      <c r="AK250" s="21">
        <f t="shared" si="281"/>
        <v>26083.290376763878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25742.854975961181</v>
      </c>
    </row>
    <row r="254" spans="1:39" ht="15" x14ac:dyDescent="0.2">
      <c r="G254" s="58" t="s">
        <v>117</v>
      </c>
      <c r="H254" s="57"/>
      <c r="I254" s="57"/>
      <c r="J254" s="11">
        <f>H$253</f>
        <v>25742.854975961181</v>
      </c>
      <c r="K254" s="11">
        <f>J254*$C$10</f>
        <v>10297.141990384473</v>
      </c>
      <c r="L254" s="24">
        <f>$C$263</f>
        <v>3604.0211294653091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25742.854975961181</v>
      </c>
      <c r="AE254" s="5">
        <f>-$W254*K254</f>
        <v>-10297.141990384473</v>
      </c>
      <c r="AF254" s="5">
        <f>-$W254*L254</f>
        <v>-3604.0211294653091</v>
      </c>
      <c r="AG254" s="5"/>
      <c r="AH254" s="5">
        <f>SUM(AD254:AG254)</f>
        <v>11841.6918561114</v>
      </c>
      <c r="AI254" s="42">
        <f>Y254-AA254</f>
        <v>0</v>
      </c>
      <c r="AJ254" s="42"/>
      <c r="AK254" s="42">
        <f>SUM(AH254:AJ254)</f>
        <v>11841.6918561114</v>
      </c>
      <c r="AL254" s="6" t="s">
        <v>39</v>
      </c>
      <c r="AM254" s="36">
        <f>AK281</f>
        <v>25667.465924386473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25742.854975961181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(Interventions)'!$B$392:$AV$512, 28)</f>
        <v>18.380102971550265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1.8380102971550266E-2</v>
      </c>
      <c r="V255" s="39">
        <f>MIN(S255*T255,T255-U255)</f>
        <v>1.1402544E-3</v>
      </c>
      <c r="W255" s="32">
        <f>T255-SUM(U255:V255)</f>
        <v>0.98047964262844978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5.9047327470048865</v>
      </c>
      <c r="AC255" s="32"/>
      <c r="AD255" s="5">
        <f t="shared" ref="AD255:AD257" si="290">$W255*J255</f>
        <v>25240.345247066431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-11069.031032453746</v>
      </c>
      <c r="AH255" s="5">
        <f t="shared" ref="AH255:AH263" si="292">SUM(AD255:AG255)</f>
        <v>14171.314214612685</v>
      </c>
      <c r="AI255" s="42">
        <f>-M255*$W254*(N255-N254)/1000</f>
        <v>0</v>
      </c>
      <c r="AJ255" s="42">
        <f>$D$6*SUM(Y255:Z255,AD255:AE255)</f>
        <v>2476.6686553862169</v>
      </c>
      <c r="AK255" s="42">
        <f t="shared" ref="AK255" si="293">SUM(AH255:AJ255)</f>
        <v>16647.982869998901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25742.854975961181</v>
      </c>
      <c r="K256" s="11">
        <f t="shared" ref="K256:K274" si="295">J256*$C$11</f>
        <v>257.42854975961183</v>
      </c>
      <c r="L256" s="24">
        <f>$C$264</f>
        <v>2831.7354801864735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(Interventions)'!$B$392:$AV$512, 28)</f>
        <v>20.027327465764596</v>
      </c>
      <c r="S256" s="46">
        <f>VLOOKUP(I256, '[1]Lapse Rates'!$A$4:$F$24, 6)</f>
        <v>1.1150343000000001E-3</v>
      </c>
      <c r="T256" s="33">
        <f t="shared" ref="T256:T258" si="296">W255</f>
        <v>0.98047964262844978</v>
      </c>
      <c r="U256" s="33">
        <f>T256*R256/1000</f>
        <v>1.9636386876435808E-2</v>
      </c>
      <c r="V256" s="39">
        <f t="shared" ref="V256:V274" si="297">MIN(S256*T256,T256-U256)</f>
        <v>1.0932684319824638E-3</v>
      </c>
      <c r="W256" s="32">
        <f>T256-SUM(U256:V256)</f>
        <v>0.95974998732003147</v>
      </c>
      <c r="X256" s="32"/>
      <c r="Y256" s="5">
        <f t="shared" ref="Y256:Z271" si="298">AA255</f>
        <v>0</v>
      </c>
      <c r="Z256" s="5">
        <f t="shared" si="298"/>
        <v>5.9047327470048865</v>
      </c>
      <c r="AA256" s="5">
        <f>O256*W256</f>
        <v>0</v>
      </c>
      <c r="AB256" s="5">
        <f t="shared" si="289"/>
        <v>5.7798927511375524</v>
      </c>
      <c r="AC256" s="32"/>
      <c r="AD256" s="5">
        <f t="shared" si="290"/>
        <v>24706.704736760152</v>
      </c>
      <c r="AE256" s="5">
        <f t="shared" si="291"/>
        <v>-247.06704736760153</v>
      </c>
      <c r="AF256" s="5">
        <f t="shared" si="291"/>
        <v>-2717.758091202651</v>
      </c>
      <c r="AG256" s="5">
        <f t="shared" ref="AG256:AG259" si="299">-U256*M256</f>
        <v>-11825.60163220906</v>
      </c>
      <c r="AH256" s="5">
        <f t="shared" si="292"/>
        <v>9916.2779659808421</v>
      </c>
      <c r="AI256" s="42">
        <f>-M256*($W255*N256-$W254*N255)/1000</f>
        <v>0</v>
      </c>
      <c r="AJ256" s="42">
        <f t="shared" ref="AJ256:AJ257" si="300">$D$6*SUM(Y256:Z256,AD256:AE256)</f>
        <v>2400.0697116118904</v>
      </c>
      <c r="AK256" s="42">
        <f>SUM(AH256:AJ256)</f>
        <v>12316.347677592732</v>
      </c>
      <c r="AL256" s="48" t="s">
        <v>59</v>
      </c>
      <c r="AM256" s="54">
        <f>AK281/AD281</f>
        <v>9.9999981860129372E-2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25742.854975961181</v>
      </c>
      <c r="K257" s="11">
        <f t="shared" si="295"/>
        <v>257.42854975961183</v>
      </c>
      <c r="L257" s="24">
        <f t="shared" ref="L257:L274" si="301">$C$264</f>
        <v>2831.7354801864735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(Interventions)'!$B$392:$AV$512, 28)</f>
        <v>21.766969303809347</v>
      </c>
      <c r="S257" s="46">
        <f>VLOOKUP(I257, '[1]Lapse Rates'!$A$4:$F$24, 6)</f>
        <v>9.1335750000000001E-4</v>
      </c>
      <c r="T257" s="33">
        <f t="shared" si="296"/>
        <v>0.95974998732003147</v>
      </c>
      <c r="U257" s="33">
        <f t="shared" ref="U257:U274" si="302">T257*R257/1000</f>
        <v>2.0890848513326534E-2</v>
      </c>
      <c r="V257" s="39">
        <f t="shared" si="297"/>
        <v>8.7659484904365566E-4</v>
      </c>
      <c r="W257" s="32">
        <f t="shared" ref="W257:W274" si="303">T257-SUM(U257:V257)</f>
        <v>0.93798254395766123</v>
      </c>
      <c r="X257" s="32"/>
      <c r="Y257" s="5">
        <f t="shared" si="298"/>
        <v>0</v>
      </c>
      <c r="Z257" s="5">
        <f t="shared" si="298"/>
        <v>5.7798927511375524</v>
      </c>
      <c r="AA257" s="5">
        <f t="shared" ref="AA257:AA274" si="304">O257*W257</f>
        <v>0</v>
      </c>
      <c r="AB257" s="5">
        <f t="shared" si="289"/>
        <v>5.6488028946507836</v>
      </c>
      <c r="AC257" s="32"/>
      <c r="AD257" s="5">
        <f t="shared" si="290"/>
        <v>24146.348599085206</v>
      </c>
      <c r="AE257" s="5">
        <f t="shared" si="291"/>
        <v>-241.46348599085209</v>
      </c>
      <c r="AF257" s="5">
        <f>-$W257*L257</f>
        <v>-2656.118449520478</v>
      </c>
      <c r="AG257" s="5">
        <f t="shared" si="299"/>
        <v>-12581.074809332125</v>
      </c>
      <c r="AH257" s="5">
        <f t="shared" si="292"/>
        <v>8667.6918542417534</v>
      </c>
      <c r="AI257" s="42">
        <f>-M257*($W256*N257-$W255*N256)/1000</f>
        <v>0</v>
      </c>
      <c r="AJ257" s="42">
        <f t="shared" si="300"/>
        <v>2345.6362370734428</v>
      </c>
      <c r="AK257" s="42">
        <f t="shared" ref="AK257:AK264" si="305">SUM(AH257:AJ257)</f>
        <v>11013.328091315196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25742.854975961181</v>
      </c>
      <c r="K258" s="11">
        <f t="shared" si="295"/>
        <v>257.42854975961183</v>
      </c>
      <c r="L258" s="24">
        <f t="shared" si="301"/>
        <v>2831.7354801864735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(Interventions)'!$B$392:$AV$512, 28)</f>
        <v>23.596488479326105</v>
      </c>
      <c r="S258" s="46">
        <f>VLOOKUP(I258, '[1]Lapse Rates'!$A$4:$F$24, 6)</f>
        <v>8.7679360000000005E-4</v>
      </c>
      <c r="T258" s="33">
        <f t="shared" si="296"/>
        <v>0.93798254395766123</v>
      </c>
      <c r="U258" s="33">
        <f t="shared" si="302"/>
        <v>2.2133094292305946E-2</v>
      </c>
      <c r="V258" s="39">
        <f t="shared" si="297"/>
        <v>8.2241709145379613E-4</v>
      </c>
      <c r="W258" s="32">
        <f t="shared" si="303"/>
        <v>0.9150270325739015</v>
      </c>
      <c r="X258" s="32"/>
      <c r="Y258" s="5">
        <f>AA257</f>
        <v>0</v>
      </c>
      <c r="Z258" s="5">
        <f t="shared" si="298"/>
        <v>5.6488028946507836</v>
      </c>
      <c r="AA258" s="5">
        <f t="shared" si="304"/>
        <v>0</v>
      </c>
      <c r="AB258" s="5">
        <f t="shared" si="289"/>
        <v>5.5105581479994816</v>
      </c>
      <c r="AC258" s="32"/>
      <c r="AD258" s="5">
        <f>$W258*J258</f>
        <v>23555.408198634053</v>
      </c>
      <c r="AE258" s="5">
        <f t="shared" si="291"/>
        <v>-235.55408198634055</v>
      </c>
      <c r="AF258" s="5">
        <f t="shared" si="291"/>
        <v>-2591.1145134692611</v>
      </c>
      <c r="AG258" s="5">
        <f t="shared" si="299"/>
        <v>-13329.191242561117</v>
      </c>
      <c r="AH258" s="5">
        <f t="shared" si="292"/>
        <v>7399.5483606173348</v>
      </c>
      <c r="AI258" s="42">
        <f t="shared" ref="AI258:AI274" si="307">-M258*($W257*N258-$W256*N257)/1000</f>
        <v>0</v>
      </c>
      <c r="AJ258" s="42">
        <f>$D$6*SUM(Y258:Z258,AD258:AE258)</f>
        <v>2288.2318364071061</v>
      </c>
      <c r="AK258" s="42">
        <f t="shared" si="305"/>
        <v>9687.78019702444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25742.854975961181</v>
      </c>
      <c r="K259" s="11">
        <f t="shared" si="295"/>
        <v>257.42854975961183</v>
      </c>
      <c r="L259" s="24">
        <f t="shared" si="301"/>
        <v>2831.7354801864735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(Interventions)'!$B$392:$AV$512, 28)</f>
        <v>25.643390956537768</v>
      </c>
      <c r="S259" s="46">
        <f>VLOOKUP(I259, '[1]Lapse Rates'!$A$4:$F$24, 6)</f>
        <v>8.7786349999999995E-4</v>
      </c>
      <c r="T259" s="33">
        <f>W258</f>
        <v>0.9150270325739015</v>
      </c>
      <c r="U259" s="33">
        <f t="shared" si="302"/>
        <v>2.3464395932093176E-2</v>
      </c>
      <c r="V259" s="39">
        <f t="shared" si="297"/>
        <v>8.0326883340993914E-4</v>
      </c>
      <c r="W259" s="32">
        <f t="shared" si="303"/>
        <v>0.89075936780839837</v>
      </c>
      <c r="X259" s="32"/>
      <c r="Y259" s="5">
        <f t="shared" ref="Y259:Z274" si="308">AA258</f>
        <v>0</v>
      </c>
      <c r="Z259" s="5">
        <f t="shared" si="298"/>
        <v>5.5105581479994816</v>
      </c>
      <c r="AA259" s="5">
        <f t="shared" si="304"/>
        <v>0</v>
      </c>
      <c r="AB259" s="5">
        <f t="shared" si="289"/>
        <v>5.3644112331588394</v>
      </c>
      <c r="AC259" s="32"/>
      <c r="AD259" s="5">
        <f t="shared" ref="AD259:AD273" si="309">$W259*J259</f>
        <v>22930.689223970465</v>
      </c>
      <c r="AE259" s="5">
        <f t="shared" si="291"/>
        <v>-229.30689223970467</v>
      </c>
      <c r="AF259" s="5">
        <f t="shared" si="291"/>
        <v>-2522.3949061315147</v>
      </c>
      <c r="AG259" s="5">
        <f t="shared" si="299"/>
        <v>-14130.939697788541</v>
      </c>
      <c r="AH259" s="5">
        <f t="shared" si="292"/>
        <v>6048.0477278107064</v>
      </c>
      <c r="AI259" s="42">
        <f t="shared" si="307"/>
        <v>0</v>
      </c>
      <c r="AJ259" s="42">
        <f t="shared" ref="AJ259:AJ274" si="310">$D$6*SUM(Y259:Z259,AD259:AE259)</f>
        <v>2227.5461924971064</v>
      </c>
      <c r="AK259" s="42">
        <f t="shared" si="305"/>
        <v>8275.5939203078124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25742.854975961181</v>
      </c>
      <c r="K260" s="11">
        <f t="shared" si="295"/>
        <v>257.42854975961183</v>
      </c>
      <c r="L260" s="24">
        <f t="shared" si="301"/>
        <v>2831.7354801864735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(Interventions)'!$B$392:$AV$512, 28)</f>
        <v>27.936681911746632</v>
      </c>
      <c r="S260" s="46">
        <f>VLOOKUP(I260, '[1]Lapse Rates'!$A$4:$F$24, 6)</f>
        <v>8.7081910000000003E-4</v>
      </c>
      <c r="T260" s="33">
        <f t="shared" ref="T260:T274" si="311">W259</f>
        <v>0.89075936780839837</v>
      </c>
      <c r="U260" s="33">
        <f t="shared" si="302"/>
        <v>2.4884861118371748E-2</v>
      </c>
      <c r="V260" s="39">
        <f t="shared" si="297"/>
        <v>7.7569027099147849E-4</v>
      </c>
      <c r="W260" s="32">
        <f t="shared" si="303"/>
        <v>0.86509881641903519</v>
      </c>
      <c r="X260" s="32"/>
      <c r="Y260" s="5">
        <f t="shared" si="308"/>
        <v>0</v>
      </c>
      <c r="Z260" s="5">
        <f t="shared" si="298"/>
        <v>5.3644112331588394</v>
      </c>
      <c r="AA260" s="5">
        <f t="shared" si="304"/>
        <v>0</v>
      </c>
      <c r="AB260" s="5">
        <f t="shared" si="289"/>
        <v>5.209875951132191</v>
      </c>
      <c r="AC260" s="32"/>
      <c r="AD260" s="5">
        <f t="shared" si="309"/>
        <v>22270.11337095089</v>
      </c>
      <c r="AE260" s="5">
        <f t="shared" si="291"/>
        <v>-222.70113370950889</v>
      </c>
      <c r="AF260" s="5">
        <f t="shared" si="291"/>
        <v>-2449.7310123211064</v>
      </c>
      <c r="AG260" s="5">
        <f>-U260*M260</f>
        <v>-14986.385026455899</v>
      </c>
      <c r="AH260" s="5">
        <f t="shared" si="292"/>
        <v>4611.2961984643753</v>
      </c>
      <c r="AI260" s="42">
        <f t="shared" si="307"/>
        <v>0</v>
      </c>
      <c r="AJ260" s="42">
        <f t="shared" si="310"/>
        <v>2163.3773892153527</v>
      </c>
      <c r="AK260" s="42">
        <f t="shared" si="305"/>
        <v>6774.6735876797284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25742.854975961181</v>
      </c>
      <c r="K261" s="11">
        <f t="shared" si="295"/>
        <v>257.42854975961183</v>
      </c>
      <c r="L261" s="24">
        <f t="shared" si="301"/>
        <v>2831.7354801864735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(Interventions)'!$B$392:$AV$512, 28)</f>
        <v>30.549688641507203</v>
      </c>
      <c r="S261" s="46">
        <f>VLOOKUP(I261, '[1]Lapse Rates'!$A$4:$F$24, 6)</f>
        <v>7.8743759999999998E-4</v>
      </c>
      <c r="T261" s="33">
        <f t="shared" si="311"/>
        <v>0.86509881641903519</v>
      </c>
      <c r="U261" s="33">
        <f t="shared" si="302"/>
        <v>2.6428499485737923E-2</v>
      </c>
      <c r="V261" s="39">
        <f t="shared" si="297"/>
        <v>6.8121133576384569E-4</v>
      </c>
      <c r="W261" s="32">
        <f t="shared" si="303"/>
        <v>0.83798910559753337</v>
      </c>
      <c r="X261" s="32"/>
      <c r="Y261" s="5">
        <f t="shared" si="308"/>
        <v>0</v>
      </c>
      <c r="Z261" s="5">
        <f t="shared" si="298"/>
        <v>5.209875951132191</v>
      </c>
      <c r="AA261" s="5">
        <f t="shared" si="304"/>
        <v>0</v>
      </c>
      <c r="AB261" s="5">
        <f t="shared" si="289"/>
        <v>5.0466134107489689</v>
      </c>
      <c r="AC261" s="32"/>
      <c r="AD261" s="5">
        <f t="shared" si="309"/>
        <v>21572.232016832721</v>
      </c>
      <c r="AE261" s="5">
        <f t="shared" si="291"/>
        <v>-215.72232016832723</v>
      </c>
      <c r="AF261" s="5">
        <f t="shared" si="291"/>
        <v>-2372.9634823302645</v>
      </c>
      <c r="AG261" s="5">
        <f t="shared" ref="AG261:AG274" si="312">-U261*M261</f>
        <v>-15916.008816796464</v>
      </c>
      <c r="AH261" s="5">
        <f t="shared" si="292"/>
        <v>3067.5373975376642</v>
      </c>
      <c r="AI261" s="42">
        <f t="shared" si="307"/>
        <v>0</v>
      </c>
      <c r="AJ261" s="42">
        <f t="shared" si="310"/>
        <v>2095.5846900735833</v>
      </c>
      <c r="AK261" s="42">
        <f t="shared" si="305"/>
        <v>5163.1220876112475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25742.854975961181</v>
      </c>
      <c r="K262" s="11">
        <f t="shared" si="295"/>
        <v>257.42854975961183</v>
      </c>
      <c r="L262" s="24">
        <f t="shared" si="301"/>
        <v>2831.7354801864735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(Interventions)'!$B$392:$AV$512, 28)</f>
        <v>33.547542738060088</v>
      </c>
      <c r="S262" s="46">
        <f>VLOOKUP(I262, '[1]Lapse Rates'!$A$4:$F$24, 6)</f>
        <v>7.0183349999999997E-4</v>
      </c>
      <c r="T262" s="33">
        <f t="shared" si="311"/>
        <v>0.83798910559753337</v>
      </c>
      <c r="U262" s="33">
        <f t="shared" si="302"/>
        <v>2.8112475334061998E-2</v>
      </c>
      <c r="V262" s="39">
        <f t="shared" si="297"/>
        <v>5.8812882694338642E-4</v>
      </c>
      <c r="W262" s="32">
        <f t="shared" si="303"/>
        <v>0.80928850143652797</v>
      </c>
      <c r="X262" s="32"/>
      <c r="Y262" s="5">
        <f t="shared" si="308"/>
        <v>0</v>
      </c>
      <c r="Z262" s="5">
        <f t="shared" si="298"/>
        <v>5.0466134107489689</v>
      </c>
      <c r="AA262" s="5">
        <f t="shared" si="304"/>
        <v>0</v>
      </c>
      <c r="AB262" s="5">
        <f t="shared" si="289"/>
        <v>4.873770049316188</v>
      </c>
      <c r="AC262" s="32"/>
      <c r="AD262" s="5">
        <f t="shared" si="309"/>
        <v>20833.396526193494</v>
      </c>
      <c r="AE262" s="5">
        <f t="shared" si="291"/>
        <v>-208.33396526193494</v>
      </c>
      <c r="AF262" s="5">
        <f t="shared" si="291"/>
        <v>-2291.690963224758</v>
      </c>
      <c r="AG262" s="5">
        <f t="shared" si="312"/>
        <v>-16930.147907956823</v>
      </c>
      <c r="AH262" s="5">
        <f t="shared" si="292"/>
        <v>1403.2236897499752</v>
      </c>
      <c r="AI262" s="42">
        <f t="shared" si="307"/>
        <v>0</v>
      </c>
      <c r="AJ262" s="42">
        <f t="shared" si="310"/>
        <v>2023.8137100029803</v>
      </c>
      <c r="AK262" s="42">
        <f t="shared" si="305"/>
        <v>3427.0373997529555</v>
      </c>
    </row>
    <row r="263" spans="1:37" ht="15" x14ac:dyDescent="0.2">
      <c r="A263" s="12"/>
      <c r="B263" s="13">
        <v>1</v>
      </c>
      <c r="C263" s="10">
        <f>$H$253*0.14+$B$266</f>
        <v>3604.0211294653091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25742.854975961181</v>
      </c>
      <c r="K263" s="11">
        <f t="shared" si="295"/>
        <v>257.42854975961183</v>
      </c>
      <c r="L263" s="24">
        <f t="shared" si="301"/>
        <v>2831.7354801864735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(Interventions)'!$B$392:$AV$512, 28)</f>
        <v>36.986498943581232</v>
      </c>
      <c r="S263" s="46">
        <f>VLOOKUP(I263, '[1]Lapse Rates'!$A$4:$F$24, 6)</f>
        <v>6.5742610000000005E-4</v>
      </c>
      <c r="T263" s="33">
        <f t="shared" si="311"/>
        <v>0.80928850143652797</v>
      </c>
      <c r="U263" s="33">
        <f t="shared" si="302"/>
        <v>2.9932748303434578E-2</v>
      </c>
      <c r="V263" s="39">
        <f t="shared" si="297"/>
        <v>5.3204738327426097E-4</v>
      </c>
      <c r="W263" s="32">
        <f t="shared" si="303"/>
        <v>0.77882370574981918</v>
      </c>
      <c r="X263" s="32"/>
      <c r="Y263" s="5">
        <f t="shared" si="308"/>
        <v>0</v>
      </c>
      <c r="Z263" s="5">
        <f t="shared" si="298"/>
        <v>4.873770049316188</v>
      </c>
      <c r="AA263" s="5">
        <f t="shared" si="304"/>
        <v>0</v>
      </c>
      <c r="AB263" s="5">
        <f t="shared" si="289"/>
        <v>4.6903022149000781</v>
      </c>
      <c r="AC263" s="32"/>
      <c r="AD263" s="5">
        <f t="shared" si="309"/>
        <v>20049.145708958258</v>
      </c>
      <c r="AE263" s="5">
        <f t="shared" si="291"/>
        <v>-200.49145708958261</v>
      </c>
      <c r="AF263" s="5">
        <f t="shared" si="291"/>
        <v>-2205.4227203820728</v>
      </c>
      <c r="AG263" s="5">
        <f t="shared" si="312"/>
        <v>-18026.369078029104</v>
      </c>
      <c r="AH263" s="5">
        <f t="shared" si="292"/>
        <v>-383.13754654250079</v>
      </c>
      <c r="AI263" s="42">
        <f t="shared" si="307"/>
        <v>0</v>
      </c>
      <c r="AJ263" s="42">
        <f t="shared" si="310"/>
        <v>1947.6310989501551</v>
      </c>
      <c r="AK263" s="42">
        <f t="shared" si="305"/>
        <v>1564.4935524076543</v>
      </c>
    </row>
    <row r="264" spans="1:37" ht="15" x14ac:dyDescent="0.2">
      <c r="A264" s="12"/>
      <c r="B264" s="70" t="s">
        <v>49</v>
      </c>
      <c r="C264" s="10">
        <f>$H$253*0.11+$B$266</f>
        <v>2831.7354801864735</v>
      </c>
      <c r="D264" s="1"/>
      <c r="E264" s="1"/>
      <c r="F264" s="1"/>
      <c r="I264" s="2">
        <f t="shared" si="294"/>
        <v>10</v>
      </c>
      <c r="J264" s="11">
        <f t="shared" si="284"/>
        <v>25742.854975961181</v>
      </c>
      <c r="K264" s="11">
        <f t="shared" si="295"/>
        <v>257.42854975961183</v>
      </c>
      <c r="L264" s="24">
        <f t="shared" si="301"/>
        <v>2831.7354801864735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(Interventions)'!$B$392:$AV$512, 28)</f>
        <v>41.067340929380265</v>
      </c>
      <c r="S264" s="46">
        <f>VLOOKUP(I264, '[1]Lapse Rates'!$A$4:$F$24, 6)</f>
        <v>5.9033320000000003E-4</v>
      </c>
      <c r="T264" s="33">
        <f t="shared" si="311"/>
        <v>0.77882370574981918</v>
      </c>
      <c r="U264" s="33">
        <f t="shared" si="302"/>
        <v>3.1984218647911157E-2</v>
      </c>
      <c r="V264" s="39">
        <f t="shared" si="297"/>
        <v>4.597654904511492E-4</v>
      </c>
      <c r="W264" s="32">
        <f t="shared" si="303"/>
        <v>0.74637972161145694</v>
      </c>
      <c r="X264" s="32"/>
      <c r="Y264" s="5">
        <f t="shared" si="308"/>
        <v>0</v>
      </c>
      <c r="Z264" s="5">
        <f t="shared" si="298"/>
        <v>4.6903022149000781</v>
      </c>
      <c r="AA264" s="5">
        <f t="shared" si="304"/>
        <v>0</v>
      </c>
      <c r="AB264" s="5">
        <f t="shared" si="289"/>
        <v>4.4949151336634605</v>
      </c>
      <c r="AC264" s="32"/>
      <c r="AD264" s="5">
        <f t="shared" si="309"/>
        <v>19213.944930442016</v>
      </c>
      <c r="AE264" s="5">
        <f t="shared" si="291"/>
        <v>-192.13944930442017</v>
      </c>
      <c r="AF264" s="5">
        <f t="shared" si="291"/>
        <v>-2113.5499393788655</v>
      </c>
      <c r="AG264" s="5">
        <f t="shared" si="312"/>
        <v>-19261.824012112887</v>
      </c>
      <c r="AH264" s="5">
        <f>SUM(AD264:AG264)</f>
        <v>-2353.5684703541592</v>
      </c>
      <c r="AI264" s="42">
        <f t="shared" si="307"/>
        <v>0</v>
      </c>
      <c r="AJ264" s="42">
        <f t="shared" si="310"/>
        <v>1866.49923634688</v>
      </c>
      <c r="AK264" s="42">
        <f t="shared" si="305"/>
        <v>-487.06923400727919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25742.854975961181</v>
      </c>
      <c r="K265" s="11">
        <f t="shared" si="295"/>
        <v>257.42854975961183</v>
      </c>
      <c r="L265" s="24">
        <f t="shared" si="301"/>
        <v>2831.7354801864735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(Interventions)'!$B$392:$AV$512, 28)</f>
        <v>45.741385151305025</v>
      </c>
      <c r="S265" s="46">
        <f>VLOOKUP(I265, '[1]Lapse Rates'!$A$4:$F$24, 6)</f>
        <v>5.0522920000000001E-4</v>
      </c>
      <c r="T265" s="33">
        <f t="shared" si="311"/>
        <v>0.74637972161145694</v>
      </c>
      <c r="U265" s="33">
        <f t="shared" si="302"/>
        <v>3.4140442315353473E-2</v>
      </c>
      <c r="V265" s="39">
        <f t="shared" si="297"/>
        <v>3.7709282964597913E-4</v>
      </c>
      <c r="W265" s="32">
        <f t="shared" si="303"/>
        <v>0.71186218646645749</v>
      </c>
      <c r="X265" s="31"/>
      <c r="Y265" s="5">
        <f t="shared" si="308"/>
        <v>0</v>
      </c>
      <c r="Z265" s="5">
        <f t="shared" si="298"/>
        <v>4.4949151336634605</v>
      </c>
      <c r="AA265" s="5">
        <f t="shared" si="304"/>
        <v>0</v>
      </c>
      <c r="AB265" s="5">
        <f t="shared" si="289"/>
        <v>4.2870405269350824</v>
      </c>
      <c r="AC265" s="32"/>
      <c r="AD265" s="5">
        <f t="shared" si="309"/>
        <v>18325.365029076653</v>
      </c>
      <c r="AE265" s="5">
        <f t="shared" si="291"/>
        <v>-183.25365029076653</v>
      </c>
      <c r="AF265" s="5">
        <f t="shared" si="291"/>
        <v>-2015.8054104201869</v>
      </c>
      <c r="AG265" s="5">
        <f t="shared" si="312"/>
        <v>-20560.364435133008</v>
      </c>
      <c r="AH265" s="5">
        <f t="shared" ref="AH265:AH274" si="313">SUM(AD265:AG265)</f>
        <v>-4434.0584667673102</v>
      </c>
      <c r="AI265" s="42">
        <f t="shared" si="307"/>
        <v>0</v>
      </c>
      <c r="AJ265" s="42">
        <f t="shared" si="310"/>
        <v>1780.1820774335076</v>
      </c>
      <c r="AK265" s="42">
        <f t="shared" ref="AK265:AK274" si="314">SUM(AH265:AJ265)</f>
        <v>-2653.8763893338028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25742.854975961181</v>
      </c>
      <c r="K266" s="11">
        <f t="shared" si="295"/>
        <v>257.42854975961183</v>
      </c>
      <c r="L266" s="24">
        <f t="shared" si="301"/>
        <v>2831.7354801864735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(Interventions)'!$B$392:$AV$512, 28)</f>
        <v>51.06984618858769</v>
      </c>
      <c r="S266" s="46">
        <f>VLOOKUP(I266, '[1]Lapse Rates'!$A$4:$F$24, 6)</f>
        <v>4.8306569999999999E-4</v>
      </c>
      <c r="T266" s="33">
        <f t="shared" si="311"/>
        <v>0.71186218646645749</v>
      </c>
      <c r="U266" s="33">
        <f t="shared" si="302"/>
        <v>3.6354692370313711E-2</v>
      </c>
      <c r="V266" s="39">
        <f t="shared" si="297"/>
        <v>3.4387620540894979E-4</v>
      </c>
      <c r="W266" s="32">
        <f t="shared" si="303"/>
        <v>0.67516361789073487</v>
      </c>
      <c r="X266" s="31"/>
      <c r="Y266" s="5">
        <f t="shared" si="308"/>
        <v>0</v>
      </c>
      <c r="Z266" s="5">
        <f t="shared" si="298"/>
        <v>4.2870405269350824</v>
      </c>
      <c r="AA266" s="5">
        <f t="shared" si="304"/>
        <v>0</v>
      </c>
      <c r="AB266" s="5">
        <f t="shared" si="289"/>
        <v>4.0660311043871937</v>
      </c>
      <c r="AC266" s="32"/>
      <c r="AD266" s="5">
        <f t="shared" si="309"/>
        <v>17380.639100406457</v>
      </c>
      <c r="AE266" s="5">
        <f t="shared" si="291"/>
        <v>-173.80639100406458</v>
      </c>
      <c r="AF266" s="5">
        <f t="shared" si="291"/>
        <v>-1911.8847717122569</v>
      </c>
      <c r="AG266" s="5">
        <f t="shared" si="312"/>
        <v>-21893.850031481656</v>
      </c>
      <c r="AH266" s="5">
        <f t="shared" si="313"/>
        <v>-6598.9020937915211</v>
      </c>
      <c r="AI266" s="42">
        <f t="shared" si="307"/>
        <v>0</v>
      </c>
      <c r="AJ266" s="42">
        <f t="shared" si="310"/>
        <v>1688.410847468067</v>
      </c>
      <c r="AK266" s="42">
        <f t="shared" si="314"/>
        <v>-4910.4912463234541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25742.854975961181</v>
      </c>
      <c r="K267" s="11">
        <f t="shared" si="295"/>
        <v>257.42854975961183</v>
      </c>
      <c r="L267" s="24">
        <f t="shared" si="301"/>
        <v>2831.7354801864735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(Interventions)'!$B$392:$AV$512, 28)</f>
        <v>57.180210219090867</v>
      </c>
      <c r="S267" s="46">
        <f>VLOOKUP(I267, '[1]Lapse Rates'!$A$4:$F$24, 6)</f>
        <v>4.5965829999999999E-4</v>
      </c>
      <c r="T267" s="33">
        <f t="shared" si="311"/>
        <v>0.67516361789073487</v>
      </c>
      <c r="U267" s="33">
        <f t="shared" si="302"/>
        <v>3.8605997603274163E-2</v>
      </c>
      <c r="V267" s="39">
        <f t="shared" si="297"/>
        <v>3.1034456082150479E-4</v>
      </c>
      <c r="W267" s="32">
        <f t="shared" si="303"/>
        <v>0.63624727572663919</v>
      </c>
      <c r="X267" s="31"/>
      <c r="Y267" s="5">
        <f t="shared" si="308"/>
        <v>0</v>
      </c>
      <c r="Z267" s="5">
        <f t="shared" si="298"/>
        <v>4.0660311043871937</v>
      </c>
      <c r="AA267" s="5">
        <f t="shared" si="304"/>
        <v>0</v>
      </c>
      <c r="AB267" s="5">
        <f t="shared" si="289"/>
        <v>3.8316656061357821</v>
      </c>
      <c r="AC267" s="32"/>
      <c r="AD267" s="5">
        <f t="shared" si="309"/>
        <v>16378.821347881259</v>
      </c>
      <c r="AE267" s="5">
        <f t="shared" si="291"/>
        <v>-163.78821347881259</v>
      </c>
      <c r="AF267" s="5">
        <f t="shared" si="291"/>
        <v>-1801.6839848471102</v>
      </c>
      <c r="AG267" s="5">
        <f t="shared" si="312"/>
        <v>-23249.651330622197</v>
      </c>
      <c r="AH267" s="5">
        <f t="shared" si="313"/>
        <v>-8836.3021810668597</v>
      </c>
      <c r="AI267" s="42">
        <f t="shared" si="307"/>
        <v>0</v>
      </c>
      <c r="AJ267" s="42">
        <f t="shared" si="310"/>
        <v>1591.0936281362206</v>
      </c>
      <c r="AK267" s="42">
        <f t="shared" si="314"/>
        <v>-7245.2085529306387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25742.854975961181</v>
      </c>
      <c r="K268" s="11">
        <f t="shared" si="295"/>
        <v>257.42854975961183</v>
      </c>
      <c r="L268" s="24">
        <f t="shared" si="301"/>
        <v>2831.7354801864735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(Interventions)'!$B$392:$AV$512, 28)</f>
        <v>63.945176193166589</v>
      </c>
      <c r="S268" s="46">
        <f>VLOOKUP(I268, '[1]Lapse Rates'!$A$4:$F$24, 6)</f>
        <v>3.6747819999999998E-4</v>
      </c>
      <c r="T268" s="33">
        <f t="shared" si="311"/>
        <v>0.63624727572663919</v>
      </c>
      <c r="U268" s="33">
        <f t="shared" si="302"/>
        <v>4.0684944148762184E-2</v>
      </c>
      <c r="V268" s="39">
        <f t="shared" si="297"/>
        <v>2.3380700363892905E-4</v>
      </c>
      <c r="W268" s="32">
        <f t="shared" si="303"/>
        <v>0.59532852457423813</v>
      </c>
      <c r="X268" s="31"/>
      <c r="Y268" s="5">
        <f t="shared" si="308"/>
        <v>0</v>
      </c>
      <c r="Z268" s="5">
        <f t="shared" si="298"/>
        <v>3.8316656061357821</v>
      </c>
      <c r="AA268" s="5">
        <f t="shared" si="304"/>
        <v>0</v>
      </c>
      <c r="AB268" s="5">
        <f t="shared" si="289"/>
        <v>3.5852410202581884</v>
      </c>
      <c r="AC268" s="32"/>
      <c r="AD268" s="5">
        <f t="shared" si="309"/>
        <v>15325.455871167555</v>
      </c>
      <c r="AE268" s="5">
        <f t="shared" si="291"/>
        <v>-153.25455871167554</v>
      </c>
      <c r="AF268" s="5">
        <f t="shared" si="291"/>
        <v>-1685.812905403935</v>
      </c>
      <c r="AG268" s="5">
        <f t="shared" si="312"/>
        <v>-24501.653229764903</v>
      </c>
      <c r="AH268" s="5">
        <f t="shared" si="313"/>
        <v>-11015.264822712958</v>
      </c>
      <c r="AI268" s="42">
        <f t="shared" si="307"/>
        <v>0</v>
      </c>
      <c r="AJ268" s="42">
        <f t="shared" si="310"/>
        <v>1488.7688351478839</v>
      </c>
      <c r="AK268" s="42">
        <f t="shared" si="314"/>
        <v>-9526.4959875650729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25742.854975961181</v>
      </c>
      <c r="K269" s="11">
        <f t="shared" si="295"/>
        <v>257.42854975961183</v>
      </c>
      <c r="L269" s="24">
        <f t="shared" si="301"/>
        <v>2831.7354801864735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(Interventions)'!$B$392:$AV$512, 28)</f>
        <v>71.396188137858601</v>
      </c>
      <c r="S269" s="46">
        <f>VLOOKUP(I269, '[1]Lapse Rates'!$A$4:$F$24, 6)</f>
        <v>3.9775519999999998E-4</v>
      </c>
      <c r="T269" s="33">
        <f t="shared" si="311"/>
        <v>0.59532852457423813</v>
      </c>
      <c r="U269" s="33">
        <f t="shared" si="302"/>
        <v>4.2504187344336079E-2</v>
      </c>
      <c r="V269" s="39">
        <f t="shared" si="297"/>
        <v>2.3679501635773099E-4</v>
      </c>
      <c r="W269" s="32">
        <f t="shared" si="303"/>
        <v>0.55258754221354434</v>
      </c>
      <c r="X269" s="31"/>
      <c r="Y269" s="5">
        <f t="shared" si="308"/>
        <v>0</v>
      </c>
      <c r="Z269" s="5">
        <f t="shared" si="298"/>
        <v>3.5852410202581884</v>
      </c>
      <c r="AA269" s="5">
        <f t="shared" si="304"/>
        <v>0</v>
      </c>
      <c r="AB269" s="5">
        <f t="shared" si="289"/>
        <v>3.3278424295972058</v>
      </c>
      <c r="AC269" s="32"/>
      <c r="AD269" s="5">
        <f t="shared" si="309"/>
        <v>14225.180960726098</v>
      </c>
      <c r="AE269" s="5">
        <f t="shared" si="291"/>
        <v>-142.25180960726101</v>
      </c>
      <c r="AF269" s="5">
        <f t="shared" si="291"/>
        <v>-1564.7817491951341</v>
      </c>
      <c r="AG269" s="5">
        <f t="shared" si="312"/>
        <v>-25597.254240192171</v>
      </c>
      <c r="AH269" s="5">
        <f t="shared" si="313"/>
        <v>-13079.106838268468</v>
      </c>
      <c r="AI269" s="42">
        <f t="shared" si="307"/>
        <v>0</v>
      </c>
      <c r="AJ269" s="42">
        <f t="shared" si="310"/>
        <v>1381.8870618688454</v>
      </c>
      <c r="AK269" s="42">
        <f t="shared" si="314"/>
        <v>-11697.219776399623</v>
      </c>
    </row>
    <row r="270" spans="1:37" ht="15" x14ac:dyDescent="0.2">
      <c r="I270" s="2">
        <f t="shared" si="294"/>
        <v>16</v>
      </c>
      <c r="J270" s="11">
        <f t="shared" si="284"/>
        <v>25742.854975961181</v>
      </c>
      <c r="K270" s="11">
        <f t="shared" si="295"/>
        <v>257.42854975961183</v>
      </c>
      <c r="L270" s="24">
        <f t="shared" si="301"/>
        <v>2831.7354801864735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(Interventions)'!$B$392:$AV$512, 28)</f>
        <v>79.433560358488094</v>
      </c>
      <c r="S270" s="46">
        <f>VLOOKUP(I270, '[1]Lapse Rates'!$A$4:$F$24, 6)</f>
        <v>2.516404E-4</v>
      </c>
      <c r="T270" s="33">
        <f t="shared" si="311"/>
        <v>0.55258754221354434</v>
      </c>
      <c r="U270" s="33">
        <f t="shared" si="302"/>
        <v>4.3893995887768163E-2</v>
      </c>
      <c r="V270" s="39">
        <f t="shared" si="297"/>
        <v>1.3905335015763318E-4</v>
      </c>
      <c r="W270" s="32">
        <f t="shared" si="303"/>
        <v>0.5085544929756185</v>
      </c>
      <c r="X270" s="31"/>
      <c r="Y270" s="5">
        <f t="shared" si="308"/>
        <v>0</v>
      </c>
      <c r="Z270" s="5">
        <f t="shared" si="298"/>
        <v>3.3278424295972058</v>
      </c>
      <c r="AA270" s="5">
        <f t="shared" si="304"/>
        <v>0</v>
      </c>
      <c r="AB270" s="5">
        <f t="shared" si="289"/>
        <v>3.0626626375021373</v>
      </c>
      <c r="AC270" s="32"/>
      <c r="AD270" s="5">
        <f t="shared" si="309"/>
        <v>13091.644560044817</v>
      </c>
      <c r="AE270" s="5">
        <f t="shared" si="291"/>
        <v>-130.91644560044816</v>
      </c>
      <c r="AF270" s="5">
        <f t="shared" si="291"/>
        <v>-1440.0918013673017</v>
      </c>
      <c r="AG270" s="5">
        <f t="shared" si="312"/>
        <v>-26434.237249494734</v>
      </c>
      <c r="AH270" s="5">
        <f t="shared" si="313"/>
        <v>-14913.600936417666</v>
      </c>
      <c r="AI270" s="42">
        <f t="shared" si="307"/>
        <v>0</v>
      </c>
      <c r="AJ270" s="42">
        <f t="shared" si="310"/>
        <v>1271.7738893693361</v>
      </c>
      <c r="AK270" s="42">
        <f t="shared" si="314"/>
        <v>-13641.827047048329</v>
      </c>
    </row>
    <row r="271" spans="1:37" ht="15" x14ac:dyDescent="0.2">
      <c r="I271" s="2">
        <f t="shared" si="294"/>
        <v>17</v>
      </c>
      <c r="J271" s="11">
        <f t="shared" si="284"/>
        <v>25742.854975961181</v>
      </c>
      <c r="K271" s="11">
        <f t="shared" si="295"/>
        <v>257.42854975961183</v>
      </c>
      <c r="L271" s="24">
        <f t="shared" si="301"/>
        <v>2831.7354801864735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(Interventions)'!$B$392:$AV$512, 28)</f>
        <v>88.170514525392306</v>
      </c>
      <c r="S271" s="46">
        <f>VLOOKUP(I271, '[1]Lapse Rates'!$A$4:$F$24, 6)</f>
        <v>2.7508159999999998E-4</v>
      </c>
      <c r="T271" s="33">
        <f t="shared" si="311"/>
        <v>0.5085544929756185</v>
      </c>
      <c r="U271" s="33">
        <f t="shared" si="302"/>
        <v>4.4839511309860289E-2</v>
      </c>
      <c r="V271" s="39">
        <f t="shared" si="297"/>
        <v>1.3989398361492189E-4</v>
      </c>
      <c r="W271" s="32">
        <f t="shared" si="303"/>
        <v>0.46357508768214328</v>
      </c>
      <c r="X271" s="31"/>
      <c r="Y271" s="5">
        <f t="shared" si="308"/>
        <v>0</v>
      </c>
      <c r="Z271" s="5">
        <f t="shared" si="298"/>
        <v>3.0626626375021373</v>
      </c>
      <c r="AA271" s="5">
        <f t="shared" si="304"/>
        <v>0</v>
      </c>
      <c r="AB271" s="5">
        <f t="shared" si="289"/>
        <v>2.7917836147972945</v>
      </c>
      <c r="AC271" s="32"/>
      <c r="AD271" s="5">
        <f t="shared" si="309"/>
        <v>11933.746252669904</v>
      </c>
      <c r="AE271" s="5">
        <f t="shared" si="291"/>
        <v>-119.33746252669904</v>
      </c>
      <c r="AF271" s="5">
        <f t="shared" si="291"/>
        <v>-1312.7220235200805</v>
      </c>
      <c r="AG271" s="5">
        <f t="shared" si="312"/>
        <v>-27003.654056625852</v>
      </c>
      <c r="AH271" s="5">
        <f t="shared" si="313"/>
        <v>-16501.967290002729</v>
      </c>
      <c r="AI271" s="42">
        <f t="shared" si="307"/>
        <v>0</v>
      </c>
      <c r="AJ271" s="42">
        <f t="shared" si="310"/>
        <v>1159.2939495177873</v>
      </c>
      <c r="AK271" s="42">
        <f t="shared" si="314"/>
        <v>-15342.673340484942</v>
      </c>
    </row>
    <row r="272" spans="1:37" ht="15" x14ac:dyDescent="0.2">
      <c r="I272" s="2">
        <f t="shared" si="294"/>
        <v>18</v>
      </c>
      <c r="J272" s="11">
        <f t="shared" si="284"/>
        <v>25742.854975961181</v>
      </c>
      <c r="K272" s="11">
        <f t="shared" si="295"/>
        <v>257.42854975961183</v>
      </c>
      <c r="L272" s="24">
        <f t="shared" si="301"/>
        <v>2831.7354801864735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(Interventions)'!$B$392:$AV$512, 28)</f>
        <v>97.909573535839314</v>
      </c>
      <c r="S272" s="46">
        <f>VLOOKUP(I272, '[1]Lapse Rates'!$A$4:$F$24, 6)</f>
        <v>2.0998619999999999E-4</v>
      </c>
      <c r="T272" s="33">
        <f t="shared" si="311"/>
        <v>0.46357508768214328</v>
      </c>
      <c r="U272" s="33">
        <f t="shared" si="302"/>
        <v>4.5388439136797964E-2</v>
      </c>
      <c r="V272" s="39">
        <f t="shared" si="297"/>
        <v>9.7344371077040076E-5</v>
      </c>
      <c r="W272" s="32">
        <f t="shared" si="303"/>
        <v>0.41808930417426826</v>
      </c>
      <c r="X272" s="31"/>
      <c r="Y272" s="5">
        <f t="shared" si="308"/>
        <v>0</v>
      </c>
      <c r="Z272" s="5">
        <f t="shared" si="308"/>
        <v>2.7917836147972945</v>
      </c>
      <c r="AA272" s="5">
        <f t="shared" si="304"/>
        <v>0</v>
      </c>
      <c r="AB272" s="5">
        <f t="shared" si="289"/>
        <v>2.5178550356356539</v>
      </c>
      <c r="AC272" s="32"/>
      <c r="AD272" s="5">
        <f t="shared" si="309"/>
        <v>10762.812324358709</v>
      </c>
      <c r="AE272" s="5">
        <f t="shared" si="291"/>
        <v>-107.6281232435871</v>
      </c>
      <c r="AF272" s="5">
        <f t="shared" si="291"/>
        <v>-1183.9183165167501</v>
      </c>
      <c r="AG272" s="5">
        <f t="shared" si="312"/>
        <v>-27334.234312914701</v>
      </c>
      <c r="AH272" s="5">
        <f t="shared" si="313"/>
        <v>-17862.96842831633</v>
      </c>
      <c r="AI272" s="42">
        <f t="shared" si="307"/>
        <v>0</v>
      </c>
      <c r="AJ272" s="42">
        <f t="shared" si="310"/>
        <v>1045.5474441020051</v>
      </c>
      <c r="AK272" s="42">
        <f t="shared" si="314"/>
        <v>-16817.420984214325</v>
      </c>
    </row>
    <row r="273" spans="1:39" ht="15" x14ac:dyDescent="0.2">
      <c r="I273" s="2">
        <f t="shared" si="294"/>
        <v>19</v>
      </c>
      <c r="J273" s="11">
        <f t="shared" si="284"/>
        <v>25742.854975961181</v>
      </c>
      <c r="K273" s="11">
        <f t="shared" si="295"/>
        <v>257.42854975961183</v>
      </c>
      <c r="L273" s="24">
        <f t="shared" si="301"/>
        <v>2831.7354801864735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(Interventions)'!$B$392:$AV$512, 28)</f>
        <v>108.74979441006604</v>
      </c>
      <c r="S273" s="46">
        <f>VLOOKUP(I273, '[1]Lapse Rates'!$A$4:$F$24, 6)</f>
        <v>1.6037285799999999E-2</v>
      </c>
      <c r="T273" s="33">
        <f t="shared" si="311"/>
        <v>0.41808930417426826</v>
      </c>
      <c r="U273" s="33">
        <f t="shared" si="302"/>
        <v>4.5467125873999245E-2</v>
      </c>
      <c r="V273" s="39">
        <f t="shared" si="297"/>
        <v>6.7050176609658729E-3</v>
      </c>
      <c r="W273" s="32">
        <f t="shared" si="303"/>
        <v>0.36591716063930313</v>
      </c>
      <c r="X273" s="31"/>
      <c r="Y273" s="5">
        <f t="shared" si="308"/>
        <v>0</v>
      </c>
      <c r="Z273" s="5">
        <f t="shared" si="308"/>
        <v>2.5178550356356539</v>
      </c>
      <c r="AA273" s="5">
        <f t="shared" si="304"/>
        <v>0</v>
      </c>
      <c r="AB273" s="5">
        <f t="shared" si="289"/>
        <v>2.2036592573464686</v>
      </c>
      <c r="AC273" s="32"/>
      <c r="AD273" s="5">
        <f t="shared" si="309"/>
        <v>9419.7523995530719</v>
      </c>
      <c r="AE273" s="5">
        <f t="shared" si="291"/>
        <v>-94.197523995530716</v>
      </c>
      <c r="AF273" s="5">
        <f t="shared" si="291"/>
        <v>-1036.1806065914079</v>
      </c>
      <c r="AG273" s="5">
        <f t="shared" si="312"/>
        <v>-27381.621747972691</v>
      </c>
      <c r="AH273" s="5">
        <f t="shared" si="313"/>
        <v>-19092.247479006557</v>
      </c>
      <c r="AI273" s="42">
        <f t="shared" si="307"/>
        <v>0</v>
      </c>
      <c r="AJ273" s="42">
        <f t="shared" si="310"/>
        <v>915.08393487119076</v>
      </c>
      <c r="AK273" s="42">
        <f t="shared" si="314"/>
        <v>-18177.163544135365</v>
      </c>
    </row>
    <row r="274" spans="1:39" ht="15" x14ac:dyDescent="0.2">
      <c r="I274" s="2">
        <f t="shared" si="294"/>
        <v>20</v>
      </c>
      <c r="J274" s="11">
        <f t="shared" si="284"/>
        <v>25742.854975961181</v>
      </c>
      <c r="K274" s="11">
        <f t="shared" si="295"/>
        <v>257.42854975961183</v>
      </c>
      <c r="L274" s="24">
        <f t="shared" si="301"/>
        <v>2831.7354801864735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(Interventions)'!$B$392:$AV$512, 28)</f>
        <v>120.86226883418573</v>
      </c>
      <c r="S274" s="46">
        <f>VLOOKUP(I274, '[1]Lapse Rates'!$A$4:$F$24, 6)</f>
        <v>0</v>
      </c>
      <c r="T274" s="33">
        <f t="shared" si="311"/>
        <v>0.36591716063930313</v>
      </c>
      <c r="U274" s="33">
        <f t="shared" si="302"/>
        <v>4.422557824022938E-2</v>
      </c>
      <c r="V274" s="39">
        <f t="shared" si="297"/>
        <v>0</v>
      </c>
      <c r="W274" s="32">
        <f t="shared" si="303"/>
        <v>0.32169158239907375</v>
      </c>
      <c r="X274" s="31"/>
      <c r="Y274" s="5">
        <f t="shared" si="308"/>
        <v>0</v>
      </c>
      <c r="Z274" s="5">
        <f t="shared" si="308"/>
        <v>2.2036592573464686</v>
      </c>
      <c r="AA274" s="5">
        <f t="shared" si="304"/>
        <v>0</v>
      </c>
      <c r="AB274" s="5">
        <f t="shared" si="289"/>
        <v>1.9373199997661179</v>
      </c>
      <c r="AC274" s="32"/>
      <c r="AD274" s="5">
        <f>$W274*J274</f>
        <v>8281.2597526868212</v>
      </c>
      <c r="AE274" s="5">
        <f t="shared" si="291"/>
        <v>-82.812597526868231</v>
      </c>
      <c r="AF274" s="5">
        <f t="shared" si="291"/>
        <v>-910.94546755678766</v>
      </c>
      <c r="AG274" s="5">
        <f t="shared" si="312"/>
        <v>-26633.9257580351</v>
      </c>
      <c r="AH274" s="5">
        <f t="shared" si="313"/>
        <v>-19346.424070431935</v>
      </c>
      <c r="AI274" s="42">
        <f t="shared" si="307"/>
        <v>0</v>
      </c>
      <c r="AJ274" s="42">
        <f t="shared" si="310"/>
        <v>804.48384489433704</v>
      </c>
      <c r="AK274" s="42">
        <f t="shared" si="314"/>
        <v>-18541.940225537597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385385.8611334262</v>
      </c>
      <c r="AE277" s="21">
        <f t="shared" ref="AE277:AK277" si="315">SUM(AE254:AE274)</f>
        <v>-13641.168599488456</v>
      </c>
      <c r="AF277" s="21">
        <f t="shared" si="315"/>
        <v>-40388.592244557236</v>
      </c>
      <c r="AG277" s="21">
        <f t="shared" si="315"/>
        <v>-398647.01964793279</v>
      </c>
      <c r="AH277" s="21">
        <f t="shared" si="315"/>
        <v>-67290.919358552259</v>
      </c>
      <c r="AI277" s="21">
        <f t="shared" si="315"/>
        <v>0</v>
      </c>
      <c r="AJ277" s="21">
        <f t="shared" si="315"/>
        <v>34961.584270373889</v>
      </c>
      <c r="AK277" s="21">
        <f t="shared" si="315"/>
        <v>-32329.335088178355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202855.07659353281</v>
      </c>
      <c r="AE279" s="21">
        <f t="shared" ref="AE279:AK279" si="316">AE254+NPV($D$6,AE255:AE274)</f>
        <v>-11838.409500731335</v>
      </c>
      <c r="AF279" s="21">
        <f t="shared" si="316"/>
        <v>-20558.092065200453</v>
      </c>
      <c r="AG279" s="21">
        <f t="shared" si="316"/>
        <v>-147015.48309226893</v>
      </c>
      <c r="AH279" s="21">
        <f t="shared" si="316"/>
        <v>23443.091935332108</v>
      </c>
      <c r="AI279" s="21">
        <f t="shared" si="316"/>
        <v>0</v>
      </c>
      <c r="AJ279" s="21">
        <f t="shared" si="316"/>
        <v>17227.723499053089</v>
      </c>
      <c r="AK279" s="21">
        <f t="shared" si="316"/>
        <v>40670.815434385186</v>
      </c>
    </row>
    <row r="281" spans="1:39" x14ac:dyDescent="0.15">
      <c r="AC281" s="22" t="str">
        <f>"Present Value at "&amp;TEXT($D$7,"0.00%")&amp;":"</f>
        <v>Present Value at 5.64%:</v>
      </c>
      <c r="AD281" s="21">
        <f>AD254+NPV($D$7,AD255:AD274)</f>
        <v>256674.7058043243</v>
      </c>
      <c r="AE281" s="21">
        <f t="shared" ref="AE281:AK281" si="317">AE254+NPV($D$7,AE255:AE274)</f>
        <v>-12367.538336531132</v>
      </c>
      <c r="AF281" s="21">
        <f t="shared" si="317"/>
        <v>-26378.553312887314</v>
      </c>
      <c r="AG281" s="21">
        <f t="shared" si="317"/>
        <v>-214717.97284210532</v>
      </c>
      <c r="AH281" s="21">
        <f t="shared" si="317"/>
        <v>3210.6413128005606</v>
      </c>
      <c r="AI281" s="21">
        <f t="shared" si="317"/>
        <v>0</v>
      </c>
      <c r="AJ281" s="21">
        <f t="shared" si="317"/>
        <v>22456.8246115859</v>
      </c>
      <c r="AK281" s="21">
        <f t="shared" si="317"/>
        <v>25667.465924386473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25325.573465901045</v>
      </c>
    </row>
    <row r="285" spans="1:39" ht="15" x14ac:dyDescent="0.2">
      <c r="G285" s="58" t="s">
        <v>118</v>
      </c>
      <c r="H285" s="57"/>
      <c r="I285" s="57"/>
      <c r="J285" s="11">
        <f>H$284</f>
        <v>25325.573465901045</v>
      </c>
      <c r="K285" s="11">
        <f>J285*$C$10</f>
        <v>10130.229386360419</v>
      </c>
      <c r="L285" s="24">
        <f>$C$294</f>
        <v>3545.613055522228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25325.573465901045</v>
      </c>
      <c r="AE285" s="5">
        <f>-$W285*K285</f>
        <v>-10130.229386360419</v>
      </c>
      <c r="AF285" s="5">
        <f>-$W285*L285</f>
        <v>-3545.613055522228</v>
      </c>
      <c r="AG285" s="5"/>
      <c r="AH285" s="5">
        <f>SUM(AD285:AG285)</f>
        <v>11649.731024018398</v>
      </c>
      <c r="AI285" s="42">
        <f>Y285-AA285</f>
        <v>0</v>
      </c>
      <c r="AJ285" s="42"/>
      <c r="AK285" s="42">
        <f>SUM(AH285:AJ285)</f>
        <v>11649.731024018398</v>
      </c>
      <c r="AL285" s="6" t="s">
        <v>39</v>
      </c>
      <c r="AM285" s="36">
        <f>AK312</f>
        <v>25357.235313903431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25325.573465901045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(Interventions)'!$B$392:$AV$512, 31)</f>
        <v>17.903934500784711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1.7903934500784712E-2</v>
      </c>
      <c r="V286" s="39">
        <f>MIN(S286*T286,T286-U286)</f>
        <v>1.1402544E-3</v>
      </c>
      <c r="W286" s="32">
        <f>T286-SUM(U286:V286)</f>
        <v>0.98095581109921526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5.9076003716246932</v>
      </c>
      <c r="AC286" s="32"/>
      <c r="AD286" s="5">
        <f t="shared" ref="AD286:AD288" si="326">$W286*J286</f>
        <v>24843.268460795724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-10782.268570473076</v>
      </c>
      <c r="AH286" s="5">
        <f t="shared" ref="AH286:AH294" si="328">SUM(AD286:AG286)</f>
        <v>14060.999890322648</v>
      </c>
      <c r="AI286" s="42">
        <f>-M286*$W285*(N286-N285)/1000</f>
        <v>0</v>
      </c>
      <c r="AJ286" s="42">
        <f>$D$6*SUM(Y286:Z286,AD286:AE286)</f>
        <v>2437.7154226530606</v>
      </c>
      <c r="AK286" s="42">
        <f t="shared" ref="AK286" si="329">SUM(AH286:AJ286)</f>
        <v>16498.71531297571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25325.573465901045</v>
      </c>
      <c r="K287" s="11">
        <f t="shared" ref="K287:K305" si="331">J287*$C$11</f>
        <v>253.25573465901044</v>
      </c>
      <c r="L287" s="24">
        <f>$C$295</f>
        <v>2785.8458515451962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(Interventions)'!$B$392:$AV$512, 31)</f>
        <v>19.508484785304372</v>
      </c>
      <c r="S287" s="46">
        <f>VLOOKUP(I287, '[1]Lapse Rates'!$A$4:$F$24, 6)</f>
        <v>1.1150343000000001E-3</v>
      </c>
      <c r="T287" s="33">
        <f t="shared" ref="T287:T289" si="332">W286</f>
        <v>0.98095581109921526</v>
      </c>
      <c r="U287" s="33">
        <f>T287*R287/1000</f>
        <v>1.913696151588495E-2</v>
      </c>
      <c r="V287" s="39">
        <f t="shared" ref="V287:V305" si="333">MIN(S287*T287,T287-U287)</f>
        <v>1.0937993761599458E-3</v>
      </c>
      <c r="W287" s="32">
        <f>T287-SUM(U287:V287)</f>
        <v>0.96072505020717036</v>
      </c>
      <c r="X287" s="32"/>
      <c r="Y287" s="5">
        <f t="shared" ref="Y287:Z302" si="334">AA286</f>
        <v>0</v>
      </c>
      <c r="Z287" s="5">
        <f t="shared" si="334"/>
        <v>5.9076003716246932</v>
      </c>
      <c r="AA287" s="5">
        <f>O287*W287</f>
        <v>0</v>
      </c>
      <c r="AB287" s="5">
        <f t="shared" si="325"/>
        <v>5.7857648626121403</v>
      </c>
      <c r="AC287" s="32"/>
      <c r="AD287" s="5">
        <f t="shared" si="326"/>
        <v>24330.912839553162</v>
      </c>
      <c r="AE287" s="5">
        <f t="shared" si="327"/>
        <v>-243.30912839553162</v>
      </c>
      <c r="AF287" s="5">
        <f t="shared" si="327"/>
        <v>-2676.4318955951958</v>
      </c>
      <c r="AG287" s="5">
        <f t="shared" ref="AG287:AG290" si="335">-U287*M287</f>
        <v>-11524.833196749878</v>
      </c>
      <c r="AH287" s="5">
        <f t="shared" si="328"/>
        <v>9886.3386188125551</v>
      </c>
      <c r="AI287" s="42">
        <f>-M287*($W286*N287-$W285*N286)/1000</f>
        <v>0</v>
      </c>
      <c r="AJ287" s="42">
        <f t="shared" ref="AJ287:AJ288" si="336">$D$6*SUM(Y287:Z287,AD287:AE287)</f>
        <v>2363.57345966102</v>
      </c>
      <c r="AK287" s="42">
        <f>SUM(AH287:AJ287)</f>
        <v>12249.912078473575</v>
      </c>
      <c r="AL287" s="48" t="s">
        <v>59</v>
      </c>
      <c r="AM287" s="54">
        <f>AK312/AD312</f>
        <v>9.9999982541318089E-2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25325.573465901045</v>
      </c>
      <c r="K288" s="11">
        <f t="shared" si="331"/>
        <v>253.25573465901044</v>
      </c>
      <c r="L288" s="24">
        <f t="shared" ref="L288:L305" si="337">$C$295</f>
        <v>2785.8458515451962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(Interventions)'!$B$392:$AV$512, 31)</f>
        <v>21.203058181949</v>
      </c>
      <c r="S288" s="46">
        <f>VLOOKUP(I288, '[1]Lapse Rates'!$A$4:$F$24, 6)</f>
        <v>9.1335750000000001E-4</v>
      </c>
      <c r="T288" s="33">
        <f t="shared" si="332"/>
        <v>0.96072505020717036</v>
      </c>
      <c r="U288" s="33">
        <f t="shared" ref="U288:U305" si="338">T288*R288/1000</f>
        <v>2.0370309136398507E-2</v>
      </c>
      <c r="V288" s="39">
        <f t="shared" si="333"/>
        <v>8.7748543004459564E-4</v>
      </c>
      <c r="W288" s="32">
        <f t="shared" ref="W288:W305" si="339">T288-SUM(U288:V288)</f>
        <v>0.93947725564072726</v>
      </c>
      <c r="X288" s="32"/>
      <c r="Y288" s="5">
        <f t="shared" si="334"/>
        <v>0</v>
      </c>
      <c r="Z288" s="5">
        <f t="shared" si="334"/>
        <v>5.7857648626121403</v>
      </c>
      <c r="AA288" s="5">
        <f t="shared" ref="AA288:AA305" si="340">O288*W288</f>
        <v>0</v>
      </c>
      <c r="AB288" s="5">
        <f t="shared" si="325"/>
        <v>5.6578044818725957</v>
      </c>
      <c r="AC288" s="32"/>
      <c r="AD288" s="5">
        <f t="shared" si="326"/>
        <v>23792.800257272334</v>
      </c>
      <c r="AE288" s="5">
        <f t="shared" si="327"/>
        <v>-237.92800257272336</v>
      </c>
      <c r="AF288" s="5">
        <f>-$W288*L288</f>
        <v>-2617.2388152477856</v>
      </c>
      <c r="AG288" s="5">
        <f t="shared" si="335"/>
        <v>-12267.590900904137</v>
      </c>
      <c r="AH288" s="5">
        <f t="shared" si="328"/>
        <v>8670.0425385476865</v>
      </c>
      <c r="AI288" s="42">
        <f>-M288*($W287*N288-$W286*N287)/1000</f>
        <v>0</v>
      </c>
      <c r="AJ288" s="42">
        <f t="shared" si="336"/>
        <v>2311.3005517190541</v>
      </c>
      <c r="AK288" s="42">
        <f t="shared" ref="AK288:AK295" si="341">SUM(AH288:AJ288)</f>
        <v>10981.343090266741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25325.573465901045</v>
      </c>
      <c r="K289" s="11">
        <f t="shared" si="331"/>
        <v>253.25573465901044</v>
      </c>
      <c r="L289" s="24">
        <f t="shared" si="337"/>
        <v>2785.8458515451962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(Interventions)'!$B$392:$AV$512, 31)</f>
        <v>22.98518048763372</v>
      </c>
      <c r="S289" s="46">
        <f>VLOOKUP(I289, '[1]Lapse Rates'!$A$4:$F$24, 6)</f>
        <v>8.7679360000000005E-4</v>
      </c>
      <c r="T289" s="33">
        <f t="shared" si="332"/>
        <v>0.93947725564072726</v>
      </c>
      <c r="U289" s="33">
        <f t="shared" si="338"/>
        <v>2.1594054284928919E-2</v>
      </c>
      <c r="V289" s="39">
        <f t="shared" si="333"/>
        <v>8.2372764509135361E-4</v>
      </c>
      <c r="W289" s="32">
        <f t="shared" si="339"/>
        <v>0.91705947371070695</v>
      </c>
      <c r="X289" s="32"/>
      <c r="Y289" s="5">
        <f>AA288</f>
        <v>0</v>
      </c>
      <c r="Z289" s="5">
        <f t="shared" si="334"/>
        <v>5.6578044818725957</v>
      </c>
      <c r="AA289" s="5">
        <f t="shared" si="340"/>
        <v>0</v>
      </c>
      <c r="AB289" s="5">
        <f t="shared" si="325"/>
        <v>5.5227980979332534</v>
      </c>
      <c r="AC289" s="32"/>
      <c r="AD289" s="5">
        <f>$W289*J289</f>
        <v>23225.057074061056</v>
      </c>
      <c r="AE289" s="5">
        <f t="shared" si="327"/>
        <v>-232.25057074061056</v>
      </c>
      <c r="AF289" s="5">
        <f t="shared" si="327"/>
        <v>-2554.7863304571938</v>
      </c>
      <c r="AG289" s="5">
        <f t="shared" si="335"/>
        <v>-13004.565717958458</v>
      </c>
      <c r="AH289" s="5">
        <f t="shared" si="328"/>
        <v>7433.4544549047951</v>
      </c>
      <c r="AI289" s="42">
        <f t="shared" ref="AI289:AI305" si="343">-M289*($W288*N289-$W287*N288)/1000</f>
        <v>0</v>
      </c>
      <c r="AJ289" s="42">
        <f>$D$6*SUM(Y289:Z289,AD289:AE289)</f>
        <v>2256.1493485954079</v>
      </c>
      <c r="AK289" s="42">
        <f t="shared" si="341"/>
        <v>9689.603803500202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25325.573465901045</v>
      </c>
      <c r="K290" s="11">
        <f t="shared" si="331"/>
        <v>253.25573465901044</v>
      </c>
      <c r="L290" s="24">
        <f t="shared" si="337"/>
        <v>2785.8458515451962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(Interventions)'!$B$392:$AV$512, 31)</f>
        <v>24.979054403259582</v>
      </c>
      <c r="S290" s="46">
        <f>VLOOKUP(I290, '[1]Lapse Rates'!$A$4:$F$24, 6)</f>
        <v>8.7786349999999995E-4</v>
      </c>
      <c r="T290" s="33">
        <f>W289</f>
        <v>0.91705947371070695</v>
      </c>
      <c r="U290" s="33">
        <f t="shared" si="338"/>
        <v>2.2907278484844348E-2</v>
      </c>
      <c r="V290" s="39">
        <f t="shared" si="333"/>
        <v>8.0505303929983912E-4</v>
      </c>
      <c r="W290" s="32">
        <f t="shared" si="339"/>
        <v>0.89334714218656275</v>
      </c>
      <c r="X290" s="32"/>
      <c r="Y290" s="5">
        <f t="shared" ref="Y290:Z305" si="344">AA289</f>
        <v>0</v>
      </c>
      <c r="Z290" s="5">
        <f t="shared" si="334"/>
        <v>5.5227980979332534</v>
      </c>
      <c r="AA290" s="5">
        <f t="shared" si="340"/>
        <v>0</v>
      </c>
      <c r="AB290" s="5">
        <f t="shared" si="325"/>
        <v>5.3799955609187151</v>
      </c>
      <c r="AC290" s="32"/>
      <c r="AD290" s="5">
        <f t="shared" ref="AD290:AD304" si="345">$W290*J290</f>
        <v>22624.528679998541</v>
      </c>
      <c r="AE290" s="5">
        <f t="shared" si="327"/>
        <v>-226.24528679998542</v>
      </c>
      <c r="AF290" s="5">
        <f t="shared" si="327"/>
        <v>-2488.7274300501922</v>
      </c>
      <c r="AG290" s="5">
        <f t="shared" si="335"/>
        <v>-13795.427414649326</v>
      </c>
      <c r="AH290" s="5">
        <f t="shared" si="328"/>
        <v>6114.1285484990367</v>
      </c>
      <c r="AI290" s="42">
        <f t="shared" si="343"/>
        <v>0</v>
      </c>
      <c r="AJ290" s="42">
        <f t="shared" ref="AJ290:AJ305" si="346">$D$6*SUM(Y290:Z290,AD290:AE290)</f>
        <v>2197.8133873661855</v>
      </c>
      <c r="AK290" s="42">
        <f t="shared" si="341"/>
        <v>8311.9419358652231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25325.573465901045</v>
      </c>
      <c r="K291" s="11">
        <f t="shared" si="331"/>
        <v>253.25573465901044</v>
      </c>
      <c r="L291" s="24">
        <f t="shared" si="337"/>
        <v>2785.8458515451962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(Interventions)'!$B$392:$AV$512, 31)</f>
        <v>27.502432970113269</v>
      </c>
      <c r="S291" s="46">
        <f>VLOOKUP(I291, '[1]Lapse Rates'!$A$4:$F$24, 6)</f>
        <v>8.7081910000000003E-4</v>
      </c>
      <c r="T291" s="33">
        <f t="shared" ref="T291:T305" si="347">W290</f>
        <v>0.89334714218656275</v>
      </c>
      <c r="U291" s="33">
        <f t="shared" si="338"/>
        <v>2.4569219897028191E-2</v>
      </c>
      <c r="V291" s="39">
        <f t="shared" si="333"/>
        <v>7.7794375434647462E-4</v>
      </c>
      <c r="W291" s="32">
        <f t="shared" si="339"/>
        <v>0.86799997853518807</v>
      </c>
      <c r="X291" s="32"/>
      <c r="Y291" s="5">
        <f t="shared" si="344"/>
        <v>0</v>
      </c>
      <c r="Z291" s="5">
        <f t="shared" si="334"/>
        <v>5.3799955609187151</v>
      </c>
      <c r="AA291" s="5">
        <f t="shared" si="340"/>
        <v>0</v>
      </c>
      <c r="AB291" s="5">
        <f t="shared" si="325"/>
        <v>5.2273475907326779</v>
      </c>
      <c r="AC291" s="32"/>
      <c r="AD291" s="5">
        <f t="shared" si="345"/>
        <v>21982.597224793437</v>
      </c>
      <c r="AE291" s="5">
        <f t="shared" si="327"/>
        <v>-219.82597224793435</v>
      </c>
      <c r="AF291" s="5">
        <f t="shared" si="327"/>
        <v>-2418.1141393435728</v>
      </c>
      <c r="AG291" s="5">
        <f>-U291*M291</f>
        <v>-14796.29672936739</v>
      </c>
      <c r="AH291" s="5">
        <f t="shared" si="328"/>
        <v>4548.3603838345407</v>
      </c>
      <c r="AI291" s="42">
        <f t="shared" si="343"/>
        <v>0</v>
      </c>
      <c r="AJ291" s="42">
        <f t="shared" si="346"/>
        <v>2135.45563743924</v>
      </c>
      <c r="AK291" s="42">
        <f t="shared" si="341"/>
        <v>6683.8160212737803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25325.573465901045</v>
      </c>
      <c r="K292" s="11">
        <f t="shared" si="331"/>
        <v>253.25573465901044</v>
      </c>
      <c r="L292" s="24">
        <f t="shared" si="337"/>
        <v>2785.8458515451962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(Interventions)'!$B$392:$AV$512, 31)</f>
        <v>30.074823014955282</v>
      </c>
      <c r="S292" s="46">
        <f>VLOOKUP(I292, '[1]Lapse Rates'!$A$4:$F$24, 6)</f>
        <v>7.8743759999999998E-4</v>
      </c>
      <c r="T292" s="33">
        <f t="shared" si="347"/>
        <v>0.86799997853518807</v>
      </c>
      <c r="U292" s="33">
        <f t="shared" si="338"/>
        <v>2.6104945731430764E-2</v>
      </c>
      <c r="V292" s="39">
        <f t="shared" si="333"/>
        <v>6.8349581989779994E-4</v>
      </c>
      <c r="W292" s="32">
        <f t="shared" si="339"/>
        <v>0.84121153698385953</v>
      </c>
      <c r="X292" s="32"/>
      <c r="Y292" s="5">
        <f t="shared" si="344"/>
        <v>0</v>
      </c>
      <c r="Z292" s="5">
        <f t="shared" si="334"/>
        <v>5.2273475907326779</v>
      </c>
      <c r="AA292" s="5">
        <f t="shared" si="340"/>
        <v>0</v>
      </c>
      <c r="AB292" s="5">
        <f t="shared" si="325"/>
        <v>5.0660198270625276</v>
      </c>
      <c r="AC292" s="32"/>
      <c r="AD292" s="5">
        <f t="shared" si="345"/>
        <v>21304.164580248267</v>
      </c>
      <c r="AE292" s="5">
        <f t="shared" si="327"/>
        <v>-213.04164580248269</v>
      </c>
      <c r="AF292" s="5">
        <f t="shared" si="327"/>
        <v>-2343.4856705784437</v>
      </c>
      <c r="AG292" s="5">
        <f t="shared" ref="AG292:AG305" si="348">-U292*M292</f>
        <v>-15721.155362893818</v>
      </c>
      <c r="AH292" s="5">
        <f t="shared" si="328"/>
        <v>3026.4819009735238</v>
      </c>
      <c r="AI292" s="42">
        <f t="shared" si="343"/>
        <v>0</v>
      </c>
      <c r="AJ292" s="42">
        <f t="shared" si="346"/>
        <v>2069.5519626677824</v>
      </c>
      <c r="AK292" s="42">
        <f t="shared" si="341"/>
        <v>5096.0338636413062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25325.573465901045</v>
      </c>
      <c r="K293" s="11">
        <f t="shared" si="331"/>
        <v>253.25573465901044</v>
      </c>
      <c r="L293" s="24">
        <f t="shared" si="337"/>
        <v>2785.8458515451962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(Interventions)'!$B$392:$AV$512, 31)</f>
        <v>33.02607834316796</v>
      </c>
      <c r="S293" s="46">
        <f>VLOOKUP(I293, '[1]Lapse Rates'!$A$4:$F$24, 6)</f>
        <v>7.0183349999999997E-4</v>
      </c>
      <c r="T293" s="33">
        <f t="shared" si="347"/>
        <v>0.84121153698385953</v>
      </c>
      <c r="U293" s="33">
        <f t="shared" si="338"/>
        <v>2.7781918123605677E-2</v>
      </c>
      <c r="V293" s="39">
        <f t="shared" si="333"/>
        <v>5.9039043724176156E-4</v>
      </c>
      <c r="W293" s="32">
        <f t="shared" si="339"/>
        <v>0.81283922842301215</v>
      </c>
      <c r="X293" s="32"/>
      <c r="Y293" s="5">
        <f t="shared" si="344"/>
        <v>0</v>
      </c>
      <c r="Z293" s="5">
        <f t="shared" si="334"/>
        <v>5.0660198270625276</v>
      </c>
      <c r="AA293" s="5">
        <f t="shared" si="340"/>
        <v>0</v>
      </c>
      <c r="AB293" s="5">
        <f t="shared" si="325"/>
        <v>4.8951535569396221</v>
      </c>
      <c r="AC293" s="32"/>
      <c r="AD293" s="5">
        <f t="shared" si="345"/>
        <v>20585.619595393317</v>
      </c>
      <c r="AE293" s="5">
        <f t="shared" si="327"/>
        <v>-205.85619595393314</v>
      </c>
      <c r="AF293" s="5">
        <f t="shared" si="327"/>
        <v>-2264.4447924754463</v>
      </c>
      <c r="AG293" s="5">
        <f t="shared" si="348"/>
        <v>-16731.076769660922</v>
      </c>
      <c r="AH293" s="5">
        <f t="shared" si="328"/>
        <v>1384.2418373030159</v>
      </c>
      <c r="AI293" s="42">
        <f t="shared" si="343"/>
        <v>0</v>
      </c>
      <c r="AJ293" s="42">
        <f t="shared" si="346"/>
        <v>1999.7517660300387</v>
      </c>
      <c r="AK293" s="42">
        <f t="shared" si="341"/>
        <v>3383.9936033330546</v>
      </c>
    </row>
    <row r="294" spans="1:37" ht="15" x14ac:dyDescent="0.2">
      <c r="A294" s="12"/>
      <c r="B294" s="13">
        <v>1</v>
      </c>
      <c r="C294" s="10">
        <f>$H$284*0.14+$B$297</f>
        <v>3545.613055522228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25325.573465901045</v>
      </c>
      <c r="K294" s="11">
        <f t="shared" si="331"/>
        <v>253.25573465901044</v>
      </c>
      <c r="L294" s="24">
        <f t="shared" si="337"/>
        <v>2785.8458515451962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(Interventions)'!$B$392:$AV$512, 31)</f>
        <v>36.411579270883081</v>
      </c>
      <c r="S294" s="46">
        <f>VLOOKUP(I294, '[1]Lapse Rates'!$A$4:$F$24, 6)</f>
        <v>6.5742610000000005E-4</v>
      </c>
      <c r="T294" s="33">
        <f t="shared" si="347"/>
        <v>0.81283922842301215</v>
      </c>
      <c r="U294" s="33">
        <f t="shared" si="338"/>
        <v>2.9596760000207948E-2</v>
      </c>
      <c r="V294" s="39">
        <f t="shared" si="333"/>
        <v>5.3438172386915006E-4</v>
      </c>
      <c r="W294" s="32">
        <f t="shared" si="339"/>
        <v>0.7827080866989351</v>
      </c>
      <c r="X294" s="32"/>
      <c r="Y294" s="5">
        <f t="shared" si="344"/>
        <v>0</v>
      </c>
      <c r="Z294" s="5">
        <f t="shared" si="334"/>
        <v>4.8951535569396221</v>
      </c>
      <c r="AA294" s="5">
        <f t="shared" si="340"/>
        <v>0</v>
      </c>
      <c r="AB294" s="5">
        <f t="shared" si="325"/>
        <v>4.7136950834461295</v>
      </c>
      <c r="AC294" s="32"/>
      <c r="AD294" s="5">
        <f t="shared" si="345"/>
        <v>19822.531152048727</v>
      </c>
      <c r="AE294" s="5">
        <f t="shared" si="327"/>
        <v>-198.22531152048725</v>
      </c>
      <c r="AF294" s="5">
        <f t="shared" si="327"/>
        <v>-2180.5040763011061</v>
      </c>
      <c r="AG294" s="5">
        <f t="shared" si="348"/>
        <v>-17824.027178165234</v>
      </c>
      <c r="AH294" s="5">
        <f t="shared" si="328"/>
        <v>-380.22541393810025</v>
      </c>
      <c r="AI294" s="42">
        <f t="shared" si="343"/>
        <v>0</v>
      </c>
      <c r="AJ294" s="42">
        <f t="shared" si="346"/>
        <v>1925.6246175197562</v>
      </c>
      <c r="AK294" s="42">
        <f t="shared" si="341"/>
        <v>1545.3992035816559</v>
      </c>
    </row>
    <row r="295" spans="1:37" ht="15" x14ac:dyDescent="0.2">
      <c r="A295" s="12"/>
      <c r="B295" s="70" t="s">
        <v>49</v>
      </c>
      <c r="C295" s="10">
        <f>$H$284*0.11+$B$297</f>
        <v>2785.8458515451962</v>
      </c>
      <c r="D295" s="1"/>
      <c r="E295" s="1"/>
      <c r="F295" s="1"/>
      <c r="I295" s="2">
        <f t="shared" si="330"/>
        <v>10</v>
      </c>
      <c r="J295" s="11">
        <f t="shared" si="320"/>
        <v>25325.573465901045</v>
      </c>
      <c r="K295" s="11">
        <f t="shared" si="331"/>
        <v>253.25573465901044</v>
      </c>
      <c r="L295" s="24">
        <f t="shared" si="337"/>
        <v>2785.8458515451962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(Interventions)'!$B$392:$AV$512, 31)</f>
        <v>40.428988479700784</v>
      </c>
      <c r="S295" s="46">
        <f>VLOOKUP(I295, '[1]Lapse Rates'!$A$4:$F$24, 6)</f>
        <v>5.9033320000000003E-4</v>
      </c>
      <c r="T295" s="33">
        <f t="shared" si="347"/>
        <v>0.7827080866989351</v>
      </c>
      <c r="U295" s="33">
        <f t="shared" si="338"/>
        <v>3.1644096220119891E-2</v>
      </c>
      <c r="V295" s="39">
        <f t="shared" si="333"/>
        <v>4.620585694868598E-4</v>
      </c>
      <c r="W295" s="32">
        <f t="shared" si="339"/>
        <v>0.75060193190932833</v>
      </c>
      <c r="X295" s="32"/>
      <c r="Y295" s="5">
        <f t="shared" si="344"/>
        <v>0</v>
      </c>
      <c r="Z295" s="5">
        <f t="shared" si="334"/>
        <v>4.7136950834461295</v>
      </c>
      <c r="AA295" s="5">
        <f t="shared" si="340"/>
        <v>0</v>
      </c>
      <c r="AB295" s="5">
        <f t="shared" si="325"/>
        <v>4.5203425085182287</v>
      </c>
      <c r="AC295" s="32"/>
      <c r="AD295" s="5">
        <f t="shared" si="345"/>
        <v>19009.424370216948</v>
      </c>
      <c r="AE295" s="5">
        <f t="shared" si="327"/>
        <v>-190.09424370216948</v>
      </c>
      <c r="AF295" s="5">
        <f t="shared" si="327"/>
        <v>-2091.0612781714121</v>
      </c>
      <c r="AG295" s="5">
        <f t="shared" si="348"/>
        <v>-19056.99242254658</v>
      </c>
      <c r="AH295" s="5">
        <f>SUM(AD295:AG295)</f>
        <v>-2328.7235742032135</v>
      </c>
      <c r="AI295" s="42">
        <f t="shared" si="343"/>
        <v>0</v>
      </c>
      <c r="AJ295" s="42">
        <f t="shared" si="346"/>
        <v>1846.6386988987861</v>
      </c>
      <c r="AK295" s="42">
        <f t="shared" si="341"/>
        <v>-482.08487530442744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25325.573465901045</v>
      </c>
      <c r="K296" s="11">
        <f t="shared" si="331"/>
        <v>253.25573465901044</v>
      </c>
      <c r="L296" s="24">
        <f t="shared" si="337"/>
        <v>2785.8458515451962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(Interventions)'!$B$392:$AV$512, 31)</f>
        <v>45.030379164497184</v>
      </c>
      <c r="S296" s="46">
        <f>VLOOKUP(I296, '[1]Lapse Rates'!$A$4:$F$24, 6)</f>
        <v>5.0522920000000001E-4</v>
      </c>
      <c r="T296" s="33">
        <f t="shared" si="347"/>
        <v>0.75060193190932833</v>
      </c>
      <c r="U296" s="33">
        <f t="shared" si="338"/>
        <v>3.3799889595481157E-2</v>
      </c>
      <c r="V296" s="39">
        <f t="shared" si="333"/>
        <v>3.7922601357700446E-4</v>
      </c>
      <c r="W296" s="32">
        <f t="shared" si="339"/>
        <v>0.71642281630027016</v>
      </c>
      <c r="X296" s="31"/>
      <c r="Y296" s="5">
        <f t="shared" si="344"/>
        <v>0</v>
      </c>
      <c r="Z296" s="5">
        <f t="shared" si="334"/>
        <v>4.5203425085182287</v>
      </c>
      <c r="AA296" s="5">
        <f t="shared" si="340"/>
        <v>0</v>
      </c>
      <c r="AB296" s="5">
        <f t="shared" si="325"/>
        <v>4.3145059623769537</v>
      </c>
      <c r="AC296" s="32"/>
      <c r="AD296" s="5">
        <f t="shared" si="345"/>
        <v>18143.818666860221</v>
      </c>
      <c r="AE296" s="5">
        <f t="shared" si="327"/>
        <v>-181.43818666860221</v>
      </c>
      <c r="AF296" s="5">
        <f t="shared" si="327"/>
        <v>-1995.8435307424338</v>
      </c>
      <c r="AG296" s="5">
        <f t="shared" si="348"/>
        <v>-20355.27371119702</v>
      </c>
      <c r="AH296" s="5">
        <f t="shared" ref="AH296:AH305" si="349">SUM(AD296:AG296)</f>
        <v>-4388.736761747834</v>
      </c>
      <c r="AI296" s="42">
        <f t="shared" si="343"/>
        <v>0</v>
      </c>
      <c r="AJ296" s="42">
        <f t="shared" si="346"/>
        <v>1762.5529707068833</v>
      </c>
      <c r="AK296" s="42">
        <f t="shared" ref="AK296:AK305" si="350">SUM(AH296:AJ296)</f>
        <v>-2626.1837910409504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25325.573465901045</v>
      </c>
      <c r="K297" s="11">
        <f t="shared" si="331"/>
        <v>253.25573465901044</v>
      </c>
      <c r="L297" s="24">
        <f t="shared" si="337"/>
        <v>2785.8458515451962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(Interventions)'!$B$392:$AV$512, 31)</f>
        <v>50.276014382547466</v>
      </c>
      <c r="S297" s="46">
        <f>VLOOKUP(I297, '[1]Lapse Rates'!$A$4:$F$24, 6)</f>
        <v>4.8306569999999999E-4</v>
      </c>
      <c r="T297" s="33">
        <f t="shared" si="347"/>
        <v>0.71642281630027016</v>
      </c>
      <c r="U297" s="33">
        <f t="shared" si="338"/>
        <v>3.6018883816297545E-2</v>
      </c>
      <c r="V297" s="39">
        <f t="shared" si="333"/>
        <v>3.4607928925206144E-4</v>
      </c>
      <c r="W297" s="32">
        <f t="shared" si="339"/>
        <v>0.68005785319472056</v>
      </c>
      <c r="X297" s="31"/>
      <c r="Y297" s="5">
        <f t="shared" si="344"/>
        <v>0</v>
      </c>
      <c r="Z297" s="5">
        <f t="shared" si="334"/>
        <v>4.3145059623769537</v>
      </c>
      <c r="AA297" s="5">
        <f t="shared" si="340"/>
        <v>0</v>
      </c>
      <c r="AB297" s="5">
        <f t="shared" si="325"/>
        <v>4.0955056087160333</v>
      </c>
      <c r="AC297" s="32"/>
      <c r="AD297" s="5">
        <f t="shared" si="345"/>
        <v>17222.855122145844</v>
      </c>
      <c r="AE297" s="5">
        <f t="shared" si="327"/>
        <v>-172.22855122145842</v>
      </c>
      <c r="AF297" s="5">
        <f t="shared" si="327"/>
        <v>-1894.5363491332444</v>
      </c>
      <c r="AG297" s="5">
        <f t="shared" si="348"/>
        <v>-21691.616381805055</v>
      </c>
      <c r="AH297" s="5">
        <f t="shared" si="349"/>
        <v>-6535.5261600139147</v>
      </c>
      <c r="AI297" s="42">
        <f t="shared" si="343"/>
        <v>0</v>
      </c>
      <c r="AJ297" s="42">
        <f t="shared" si="346"/>
        <v>1673.0897196425917</v>
      </c>
      <c r="AK297" s="42">
        <f t="shared" si="350"/>
        <v>-4862.4364403713225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25325.573465901045</v>
      </c>
      <c r="K298" s="11">
        <f t="shared" si="331"/>
        <v>253.25573465901044</v>
      </c>
      <c r="L298" s="24">
        <f t="shared" si="337"/>
        <v>2785.8458515451962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(Interventions)'!$B$392:$AV$512, 31)</f>
        <v>56.291398661281164</v>
      </c>
      <c r="S298" s="46">
        <f>VLOOKUP(I298, '[1]Lapse Rates'!$A$4:$F$24, 6)</f>
        <v>4.5965829999999999E-4</v>
      </c>
      <c r="T298" s="33">
        <f t="shared" si="347"/>
        <v>0.68005785319472056</v>
      </c>
      <c r="U298" s="33">
        <f t="shared" si="338"/>
        <v>3.8281407726919035E-2</v>
      </c>
      <c r="V298" s="39">
        <f t="shared" si="333"/>
        <v>3.1259423670113479E-4</v>
      </c>
      <c r="W298" s="32">
        <f t="shared" si="339"/>
        <v>0.64146385123110039</v>
      </c>
      <c r="X298" s="31"/>
      <c r="Y298" s="5">
        <f t="shared" si="344"/>
        <v>0</v>
      </c>
      <c r="Z298" s="5">
        <f t="shared" si="334"/>
        <v>4.0955056087160333</v>
      </c>
      <c r="AA298" s="5">
        <f t="shared" si="340"/>
        <v>0</v>
      </c>
      <c r="AB298" s="5">
        <f t="shared" si="325"/>
        <v>3.8630813366305436</v>
      </c>
      <c r="AC298" s="32"/>
      <c r="AD298" s="5">
        <f t="shared" si="345"/>
        <v>16245.439890073052</v>
      </c>
      <c r="AE298" s="5">
        <f t="shared" si="327"/>
        <v>-162.4543989007305</v>
      </c>
      <c r="AF298" s="5">
        <f t="shared" si="327"/>
        <v>-1787.0194088683659</v>
      </c>
      <c r="AG298" s="5">
        <f t="shared" si="348"/>
        <v>-23054.173893974723</v>
      </c>
      <c r="AH298" s="5">
        <f t="shared" si="349"/>
        <v>-8758.2078116707671</v>
      </c>
      <c r="AI298" s="42">
        <f t="shared" si="343"/>
        <v>0</v>
      </c>
      <c r="AJ298" s="42">
        <f t="shared" si="346"/>
        <v>1578.1426457842199</v>
      </c>
      <c r="AK298" s="42">
        <f t="shared" si="350"/>
        <v>-7180.0651658865472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25325.573465901045</v>
      </c>
      <c r="K299" s="11">
        <f t="shared" si="331"/>
        <v>253.25573465901044</v>
      </c>
      <c r="L299" s="24">
        <f t="shared" si="337"/>
        <v>2785.8458515451962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(Interventions)'!$B$392:$AV$512, 31)</f>
        <v>62.951209723842759</v>
      </c>
      <c r="S299" s="46">
        <f>VLOOKUP(I299, '[1]Lapse Rates'!$A$4:$F$24, 6)</f>
        <v>3.6747819999999998E-4</v>
      </c>
      <c r="T299" s="33">
        <f t="shared" si="347"/>
        <v>0.64146385123110039</v>
      </c>
      <c r="U299" s="33">
        <f t="shared" si="338"/>
        <v>4.0380925429112868E-2</v>
      </c>
      <c r="V299" s="39">
        <f t="shared" si="333"/>
        <v>2.3572398141547254E-4</v>
      </c>
      <c r="W299" s="32">
        <f t="shared" si="339"/>
        <v>0.60084720182057205</v>
      </c>
      <c r="X299" s="31"/>
      <c r="Y299" s="5">
        <f t="shared" si="344"/>
        <v>0</v>
      </c>
      <c r="Z299" s="5">
        <f t="shared" si="334"/>
        <v>3.8630813366305436</v>
      </c>
      <c r="AA299" s="5">
        <f t="shared" si="340"/>
        <v>0</v>
      </c>
      <c r="AB299" s="5">
        <f t="shared" si="325"/>
        <v>3.6184760950520127</v>
      </c>
      <c r="AC299" s="32"/>
      <c r="AD299" s="5">
        <f t="shared" si="345"/>
        <v>15216.79995148797</v>
      </c>
      <c r="AE299" s="5">
        <f t="shared" si="327"/>
        <v>-152.16799951487968</v>
      </c>
      <c r="AF299" s="5">
        <f t="shared" si="327"/>
        <v>-1673.86768460438</v>
      </c>
      <c r="AG299" s="5">
        <f t="shared" si="348"/>
        <v>-24318.564340249213</v>
      </c>
      <c r="AH299" s="5">
        <f t="shared" si="349"/>
        <v>-10927.800072880502</v>
      </c>
      <c r="AI299" s="42">
        <f t="shared" si="343"/>
        <v>0</v>
      </c>
      <c r="AJ299" s="42">
        <f t="shared" si="346"/>
        <v>1478.2193627676838</v>
      </c>
      <c r="AK299" s="42">
        <f t="shared" si="350"/>
        <v>-9449.5807101128175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25325.573465901045</v>
      </c>
      <c r="K300" s="11">
        <f t="shared" si="331"/>
        <v>253.25573465901044</v>
      </c>
      <c r="L300" s="24">
        <f t="shared" si="337"/>
        <v>2785.8458515451962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(Interventions)'!$B$392:$AV$512, 31)</f>
        <v>70.286402830016229</v>
      </c>
      <c r="S300" s="46">
        <f>VLOOKUP(I300, '[1]Lapse Rates'!$A$4:$F$24, 6)</f>
        <v>3.9775519999999998E-4</v>
      </c>
      <c r="T300" s="33">
        <f t="shared" si="347"/>
        <v>0.60084720182057205</v>
      </c>
      <c r="U300" s="33">
        <f t="shared" si="338"/>
        <v>4.2231388466448784E-2</v>
      </c>
      <c r="V300" s="39">
        <f t="shared" si="333"/>
        <v>2.3899009892958199E-4</v>
      </c>
      <c r="W300" s="32">
        <f t="shared" si="339"/>
        <v>0.55837682325519367</v>
      </c>
      <c r="X300" s="31"/>
      <c r="Y300" s="5">
        <f t="shared" si="344"/>
        <v>0</v>
      </c>
      <c r="Z300" s="5">
        <f t="shared" si="334"/>
        <v>3.6184760950520127</v>
      </c>
      <c r="AA300" s="5">
        <f t="shared" si="340"/>
        <v>0</v>
      </c>
      <c r="AB300" s="5">
        <f t="shared" si="325"/>
        <v>3.3627071589215203</v>
      </c>
      <c r="AC300" s="32"/>
      <c r="AD300" s="5">
        <f t="shared" si="345"/>
        <v>14141.21325900585</v>
      </c>
      <c r="AE300" s="5">
        <f t="shared" si="327"/>
        <v>-141.41213259005849</v>
      </c>
      <c r="AF300" s="5">
        <f t="shared" si="327"/>
        <v>-1555.5517566644664</v>
      </c>
      <c r="AG300" s="5">
        <f t="shared" si="348"/>
        <v>-25432.966844760984</v>
      </c>
      <c r="AH300" s="5">
        <f t="shared" si="349"/>
        <v>-12988.717475009658</v>
      </c>
      <c r="AI300" s="42">
        <f t="shared" si="343"/>
        <v>0</v>
      </c>
      <c r="AJ300" s="42">
        <f t="shared" si="346"/>
        <v>1373.7354630063139</v>
      </c>
      <c r="AK300" s="42">
        <f t="shared" si="350"/>
        <v>-11614.982012003344</v>
      </c>
    </row>
    <row r="301" spans="1:37" ht="15" x14ac:dyDescent="0.2">
      <c r="I301" s="2">
        <f t="shared" si="330"/>
        <v>16</v>
      </c>
      <c r="J301" s="11">
        <f t="shared" si="320"/>
        <v>25325.573465901045</v>
      </c>
      <c r="K301" s="11">
        <f t="shared" si="331"/>
        <v>253.25573465901044</v>
      </c>
      <c r="L301" s="24">
        <f t="shared" si="337"/>
        <v>2785.8458515451962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(Interventions)'!$B$392:$AV$512, 31)</f>
        <v>78.198841803692957</v>
      </c>
      <c r="S301" s="46">
        <f>VLOOKUP(I301, '[1]Lapse Rates'!$A$4:$F$24, 6)</f>
        <v>2.516404E-4</v>
      </c>
      <c r="T301" s="33">
        <f t="shared" si="347"/>
        <v>0.55837682325519367</v>
      </c>
      <c r="U301" s="33">
        <f t="shared" si="338"/>
        <v>4.3664420868581515E-2</v>
      </c>
      <c r="V301" s="39">
        <f t="shared" si="333"/>
        <v>1.4051016715466624E-4</v>
      </c>
      <c r="W301" s="32">
        <f t="shared" si="339"/>
        <v>0.51457189221945754</v>
      </c>
      <c r="X301" s="31"/>
      <c r="Y301" s="5">
        <f t="shared" si="344"/>
        <v>0</v>
      </c>
      <c r="Z301" s="5">
        <f t="shared" si="334"/>
        <v>3.3627071589215203</v>
      </c>
      <c r="AA301" s="5">
        <f t="shared" si="340"/>
        <v>0</v>
      </c>
      <c r="AB301" s="5">
        <f t="shared" si="325"/>
        <v>3.0989011607943171</v>
      </c>
      <c r="AC301" s="32"/>
      <c r="AD301" s="5">
        <f t="shared" si="345"/>
        <v>13031.828259891587</v>
      </c>
      <c r="AE301" s="5">
        <f t="shared" si="327"/>
        <v>-130.31828259891586</v>
      </c>
      <c r="AF301" s="5">
        <f t="shared" si="327"/>
        <v>-1433.5179712613376</v>
      </c>
      <c r="AG301" s="5">
        <f t="shared" si="348"/>
        <v>-26295.980515264979</v>
      </c>
      <c r="AH301" s="5">
        <f t="shared" si="349"/>
        <v>-14827.988509233644</v>
      </c>
      <c r="AI301" s="42">
        <f t="shared" si="343"/>
        <v>0</v>
      </c>
      <c r="AJ301" s="42">
        <f t="shared" si="346"/>
        <v>1265.9680103447013</v>
      </c>
      <c r="AK301" s="42">
        <f t="shared" si="350"/>
        <v>-13562.020498888944</v>
      </c>
    </row>
    <row r="302" spans="1:37" ht="15" x14ac:dyDescent="0.2">
      <c r="I302" s="2">
        <f t="shared" si="330"/>
        <v>17</v>
      </c>
      <c r="J302" s="11">
        <f t="shared" si="320"/>
        <v>25325.573465901045</v>
      </c>
      <c r="K302" s="11">
        <f t="shared" si="331"/>
        <v>253.25573465901044</v>
      </c>
      <c r="L302" s="24">
        <f t="shared" si="337"/>
        <v>2785.8458515451962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(Interventions)'!$B$392:$AV$512, 31)</f>
        <v>86.79998839287326</v>
      </c>
      <c r="S302" s="46">
        <f>VLOOKUP(I302, '[1]Lapse Rates'!$A$4:$F$24, 6)</f>
        <v>2.7508159999999998E-4</v>
      </c>
      <c r="T302" s="33">
        <f t="shared" si="347"/>
        <v>0.51457189221945754</v>
      </c>
      <c r="U302" s="33">
        <f t="shared" si="338"/>
        <v>4.466483427194775E-2</v>
      </c>
      <c r="V302" s="39">
        <f t="shared" si="333"/>
        <v>1.4154925942675591E-4</v>
      </c>
      <c r="W302" s="32">
        <f t="shared" si="339"/>
        <v>0.46976550868808303</v>
      </c>
      <c r="X302" s="31"/>
      <c r="Y302" s="5">
        <f t="shared" si="344"/>
        <v>0</v>
      </c>
      <c r="Z302" s="5">
        <f t="shared" si="334"/>
        <v>3.0989011607943171</v>
      </c>
      <c r="AA302" s="5">
        <f t="shared" si="340"/>
        <v>0</v>
      </c>
      <c r="AB302" s="5">
        <f t="shared" si="325"/>
        <v>2.8290641253171556</v>
      </c>
      <c r="AC302" s="32"/>
      <c r="AD302" s="5">
        <f t="shared" si="345"/>
        <v>11897.080902026422</v>
      </c>
      <c r="AE302" s="5">
        <f t="shared" si="327"/>
        <v>-118.97080902026423</v>
      </c>
      <c r="AF302" s="5">
        <f t="shared" si="327"/>
        <v>-1308.6942935777149</v>
      </c>
      <c r="AG302" s="5">
        <f t="shared" si="348"/>
        <v>-26898.458478760822</v>
      </c>
      <c r="AH302" s="5">
        <f t="shared" si="349"/>
        <v>-16429.042679332379</v>
      </c>
      <c r="AI302" s="42">
        <f t="shared" si="343"/>
        <v>0</v>
      </c>
      <c r="AJ302" s="42">
        <f t="shared" si="346"/>
        <v>1155.7366023277782</v>
      </c>
      <c r="AK302" s="42">
        <f t="shared" si="350"/>
        <v>-15273.3060770046</v>
      </c>
    </row>
    <row r="303" spans="1:37" ht="15" x14ac:dyDescent="0.2">
      <c r="I303" s="2">
        <f t="shared" si="330"/>
        <v>18</v>
      </c>
      <c r="J303" s="11">
        <f t="shared" si="320"/>
        <v>25325.573465901045</v>
      </c>
      <c r="K303" s="11">
        <f t="shared" si="331"/>
        <v>253.25573465901044</v>
      </c>
      <c r="L303" s="24">
        <f t="shared" si="337"/>
        <v>2785.8458515451962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(Interventions)'!$B$392:$AV$512, 31)</f>
        <v>96.387663066370308</v>
      </c>
      <c r="S303" s="46">
        <f>VLOOKUP(I303, '[1]Lapse Rates'!$A$4:$F$24, 6)</f>
        <v>2.0998619999999999E-4</v>
      </c>
      <c r="T303" s="33">
        <f t="shared" si="347"/>
        <v>0.46976550868808303</v>
      </c>
      <c r="U303" s="33">
        <f t="shared" si="338"/>
        <v>4.5279599571628998E-2</v>
      </c>
      <c r="V303" s="39">
        <f t="shared" si="333"/>
        <v>9.8644274060477531E-5</v>
      </c>
      <c r="W303" s="32">
        <f t="shared" si="339"/>
        <v>0.42438726484239353</v>
      </c>
      <c r="X303" s="31"/>
      <c r="Y303" s="5">
        <f t="shared" si="344"/>
        <v>0</v>
      </c>
      <c r="Z303" s="5">
        <f t="shared" si="344"/>
        <v>2.8290641253171556</v>
      </c>
      <c r="AA303" s="5">
        <f t="shared" si="340"/>
        <v>0</v>
      </c>
      <c r="AB303" s="5">
        <f t="shared" si="325"/>
        <v>2.5557831811876981</v>
      </c>
      <c r="AC303" s="32"/>
      <c r="AD303" s="5">
        <f t="shared" si="345"/>
        <v>10747.85085375884</v>
      </c>
      <c r="AE303" s="5">
        <f t="shared" si="327"/>
        <v>-107.47850853758841</v>
      </c>
      <c r="AF303" s="5">
        <f t="shared" si="327"/>
        <v>-1182.2775012097945</v>
      </c>
      <c r="AG303" s="5">
        <f t="shared" si="348"/>
        <v>-27268.687970422561</v>
      </c>
      <c r="AH303" s="5">
        <f t="shared" si="349"/>
        <v>-17810.593126411102</v>
      </c>
      <c r="AI303" s="42">
        <f t="shared" si="343"/>
        <v>0</v>
      </c>
      <c r="AJ303" s="42">
        <f t="shared" si="346"/>
        <v>1044.0980582568986</v>
      </c>
      <c r="AK303" s="42">
        <f t="shared" si="350"/>
        <v>-16766.495068154203</v>
      </c>
    </row>
    <row r="304" spans="1:37" ht="15" x14ac:dyDescent="0.2">
      <c r="I304" s="2">
        <f t="shared" si="330"/>
        <v>19</v>
      </c>
      <c r="J304" s="11">
        <f t="shared" si="320"/>
        <v>25325.573465901045</v>
      </c>
      <c r="K304" s="11">
        <f t="shared" si="331"/>
        <v>253.25573465901044</v>
      </c>
      <c r="L304" s="24">
        <f t="shared" si="337"/>
        <v>2785.8458515451962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(Interventions)'!$B$392:$AV$512, 31)</f>
        <v>107.05938309799248</v>
      </c>
      <c r="S304" s="46">
        <f>VLOOKUP(I304, '[1]Lapse Rates'!$A$4:$F$24, 6)</f>
        <v>1.6037285799999999E-2</v>
      </c>
      <c r="T304" s="33">
        <f t="shared" si="347"/>
        <v>0.42438726484239353</v>
      </c>
      <c r="U304" s="33">
        <f t="shared" si="338"/>
        <v>4.5434638768671008E-2</v>
      </c>
      <c r="V304" s="39">
        <f t="shared" si="333"/>
        <v>6.8060198561577566E-3</v>
      </c>
      <c r="W304" s="32">
        <f t="shared" si="339"/>
        <v>0.37214660621756479</v>
      </c>
      <c r="X304" s="31"/>
      <c r="Y304" s="5">
        <f t="shared" si="344"/>
        <v>0</v>
      </c>
      <c r="Z304" s="5">
        <f t="shared" si="344"/>
        <v>2.5557831811876981</v>
      </c>
      <c r="AA304" s="5">
        <f t="shared" si="340"/>
        <v>0</v>
      </c>
      <c r="AB304" s="5">
        <f t="shared" si="325"/>
        <v>2.2411747851579782</v>
      </c>
      <c r="AC304" s="32"/>
      <c r="AD304" s="5">
        <f t="shared" si="345"/>
        <v>9424.8262158486832</v>
      </c>
      <c r="AE304" s="5">
        <f t="shared" si="327"/>
        <v>-94.248262158486838</v>
      </c>
      <c r="AF304" s="5">
        <f t="shared" si="327"/>
        <v>-1036.7430790978267</v>
      </c>
      <c r="AG304" s="5">
        <f t="shared" si="348"/>
        <v>-27362.057071017971</v>
      </c>
      <c r="AH304" s="5">
        <f t="shared" si="349"/>
        <v>-19068.222196425602</v>
      </c>
      <c r="AI304" s="42">
        <f t="shared" si="343"/>
        <v>0</v>
      </c>
      <c r="AJ304" s="42">
        <f t="shared" si="346"/>
        <v>915.5804195870827</v>
      </c>
      <c r="AK304" s="42">
        <f t="shared" si="350"/>
        <v>-18152.641776838518</v>
      </c>
    </row>
    <row r="305" spans="1:39" ht="15" x14ac:dyDescent="0.2">
      <c r="I305" s="2">
        <f t="shared" si="330"/>
        <v>20</v>
      </c>
      <c r="J305" s="11">
        <f t="shared" si="320"/>
        <v>25325.573465901045</v>
      </c>
      <c r="K305" s="11">
        <f t="shared" si="331"/>
        <v>253.25573465901044</v>
      </c>
      <c r="L305" s="24">
        <f t="shared" si="337"/>
        <v>2785.8458515451962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(Interventions)'!$B$392:$AV$512, 31)</f>
        <v>118.98358071759218</v>
      </c>
      <c r="S305" s="46">
        <f>VLOOKUP(I305, '[1]Lapse Rates'!$A$4:$F$24, 6)</f>
        <v>0</v>
      </c>
      <c r="T305" s="33">
        <f t="shared" si="347"/>
        <v>0.37214660621756479</v>
      </c>
      <c r="U305" s="33">
        <f t="shared" si="338"/>
        <v>4.4279335759665611E-2</v>
      </c>
      <c r="V305" s="39">
        <f t="shared" si="333"/>
        <v>0</v>
      </c>
      <c r="W305" s="32">
        <f t="shared" si="339"/>
        <v>0.32786727045789921</v>
      </c>
      <c r="X305" s="31"/>
      <c r="Y305" s="5">
        <f t="shared" si="344"/>
        <v>0</v>
      </c>
      <c r="Z305" s="5">
        <f t="shared" si="344"/>
        <v>2.2411747851579782</v>
      </c>
      <c r="AA305" s="5">
        <f t="shared" si="340"/>
        <v>0</v>
      </c>
      <c r="AB305" s="5">
        <f t="shared" si="325"/>
        <v>1.9745117842059019</v>
      </c>
      <c r="AC305" s="32"/>
      <c r="AD305" s="5">
        <f>$W305*J305</f>
        <v>8303.4266450459745</v>
      </c>
      <c r="AE305" s="5">
        <f t="shared" si="327"/>
        <v>-83.034266450459739</v>
      </c>
      <c r="AF305" s="5">
        <f t="shared" si="327"/>
        <v>-913.38767526258539</v>
      </c>
      <c r="AG305" s="5">
        <f t="shared" si="348"/>
        <v>-26666.300095207662</v>
      </c>
      <c r="AH305" s="5">
        <f t="shared" si="349"/>
        <v>-19359.295391874733</v>
      </c>
      <c r="AI305" s="42">
        <f t="shared" si="343"/>
        <v>0</v>
      </c>
      <c r="AJ305" s="42">
        <f t="shared" si="346"/>
        <v>806.64035158664399</v>
      </c>
      <c r="AK305" s="42">
        <f t="shared" si="350"/>
        <v>-18552.655040288089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381221.61746642704</v>
      </c>
      <c r="AE308" s="21">
        <f t="shared" ref="AE308:AK308" si="351">SUM(AE285:AE305)</f>
        <v>-13440.75714175772</v>
      </c>
      <c r="AF308" s="21">
        <f t="shared" si="351"/>
        <v>-39961.846734164719</v>
      </c>
      <c r="AG308" s="21">
        <f t="shared" si="351"/>
        <v>-394848.31356602977</v>
      </c>
      <c r="AH308" s="21">
        <f t="shared" si="351"/>
        <v>-67029.299975525268</v>
      </c>
      <c r="AI308" s="21">
        <f t="shared" si="351"/>
        <v>0</v>
      </c>
      <c r="AJ308" s="21">
        <f t="shared" si="351"/>
        <v>34597.33845656112</v>
      </c>
      <c r="AK308" s="21">
        <f t="shared" si="351"/>
        <v>-32431.961518964108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200255.32289153294</v>
      </c>
      <c r="AE310" s="21">
        <f t="shared" ref="AE310:AK310" si="352">AE285+NPV($D$6,AE286:AE305)</f>
        <v>-11653.288209632348</v>
      </c>
      <c r="AF310" s="21">
        <f t="shared" si="352"/>
        <v>-20299.45718933543</v>
      </c>
      <c r="AG310" s="21">
        <f t="shared" si="352"/>
        <v>-145013.89722105232</v>
      </c>
      <c r="AH310" s="21">
        <f t="shared" si="352"/>
        <v>23288.680271512865</v>
      </c>
      <c r="AI310" s="21">
        <f t="shared" si="352"/>
        <v>0</v>
      </c>
      <c r="AJ310" s="21">
        <f t="shared" si="352"/>
        <v>17015.423363110483</v>
      </c>
      <c r="AK310" s="21">
        <f t="shared" si="352"/>
        <v>40304.10363462336</v>
      </c>
    </row>
    <row r="312" spans="1:39" x14ac:dyDescent="0.15">
      <c r="AC312" s="22" t="str">
        <f>"Present Value at "&amp;TEXT($D$7,"0.00%")&amp;":"</f>
        <v>Present Value at 5.64%:</v>
      </c>
      <c r="AD312" s="21">
        <f>AD285+NPV($D$7,AD286:AD305)</f>
        <v>253572.3974094326</v>
      </c>
      <c r="AE312" s="21">
        <f t="shared" ref="AE312:AK312" si="353">AE285+NPV($D$7,AE286:AE305)</f>
        <v>-12177.534146172078</v>
      </c>
      <c r="AF312" s="21">
        <f t="shared" si="353"/>
        <v>-26066.230326634919</v>
      </c>
      <c r="AG312" s="21">
        <f t="shared" si="353"/>
        <v>-212167.10859818087</v>
      </c>
      <c r="AH312" s="21">
        <f t="shared" si="353"/>
        <v>3161.5243384446967</v>
      </c>
      <c r="AI312" s="21">
        <f t="shared" si="353"/>
        <v>0</v>
      </c>
      <c r="AJ312" s="21">
        <f t="shared" si="353"/>
        <v>22195.710975458736</v>
      </c>
      <c r="AK312" s="21">
        <f t="shared" si="353"/>
        <v>25357.235313903431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22810.324169840525</v>
      </c>
    </row>
    <row r="315" spans="1:39" ht="15" x14ac:dyDescent="0.2">
      <c r="G315" s="58" t="s">
        <v>119</v>
      </c>
      <c r="H315" s="57"/>
      <c r="I315" s="57"/>
      <c r="J315" s="11">
        <f>H$314</f>
        <v>22810.324169840525</v>
      </c>
      <c r="K315" s="11">
        <f>J315*$C$10</f>
        <v>9124.1296679362113</v>
      </c>
      <c r="L315" s="24">
        <f>$C$324</f>
        <v>3377.6403152073308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22810.324169840525</v>
      </c>
      <c r="AE315" s="5">
        <f>-$W315*K315</f>
        <v>-9124.1296679362113</v>
      </c>
      <c r="AF315" s="5">
        <f>-$W315*L315</f>
        <v>-3377.6403152073308</v>
      </c>
      <c r="AG315" s="5"/>
      <c r="AH315" s="5">
        <f>SUM(AD315:AG315)</f>
        <v>10308.554186696983</v>
      </c>
      <c r="AI315" s="42">
        <f>Y315-AA315</f>
        <v>0</v>
      </c>
      <c r="AJ315" s="42"/>
      <c r="AK315" s="42">
        <f>SUM(AH315:AJ315)</f>
        <v>10308.554186696983</v>
      </c>
      <c r="AL315" s="6" t="s">
        <v>39</v>
      </c>
      <c r="AM315" s="36">
        <f>AK342</f>
        <v>23475.222375236983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22810.324169840525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(Interventions)'!$B$392:$AV$512, 34)</f>
        <v>15.153114039661221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1.5153114039661221E-2</v>
      </c>
      <c r="V316" s="39">
        <f>MIN(S316*T316,T316-U316)</f>
        <v>1.1402544E-3</v>
      </c>
      <c r="W316" s="32">
        <f>T316-SUM(U316:V316)</f>
        <v>0.98370663156033877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5.9241666101795127</v>
      </c>
      <c r="AC316" s="32"/>
      <c r="AD316" s="5">
        <f t="shared" ref="AD316:AD318" si="362">$W316*J316</f>
        <v>22438.667153913204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-9125.6447149911382</v>
      </c>
      <c r="AH316" s="5">
        <f t="shared" ref="AH316:AH324" si="364">SUM(AD316:AG316)</f>
        <v>13313.022438922066</v>
      </c>
      <c r="AI316" s="42">
        <f>-M316*$W315*(N316-N315)/1000</f>
        <v>0</v>
      </c>
      <c r="AJ316" s="42">
        <f>$D$6*SUM(Y316:Z316,AD316:AE316)</f>
        <v>2201.8240344478854</v>
      </c>
      <c r="AK316" s="42">
        <f t="shared" ref="AK316" si="365">SUM(AH316:AJ316)</f>
        <v>15514.846473369951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22810.324169840525</v>
      </c>
      <c r="K317" s="11">
        <f t="shared" ref="K317:K335" si="367">J317*$C$11</f>
        <v>228.10324169840527</v>
      </c>
      <c r="L317" s="24">
        <f>$C$325</f>
        <v>2693.3305901121148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(Interventions)'!$B$392:$AV$512, 34)</f>
        <v>16.580971464342706</v>
      </c>
      <c r="S317" s="46">
        <f>VLOOKUP(I317, '[1]Lapse Rates'!$A$4:$F$24, 6)</f>
        <v>1.1150343000000001E-3</v>
      </c>
      <c r="T317" s="33">
        <f t="shared" ref="T317:T319" si="368">W316</f>
        <v>0.98370663156033877</v>
      </c>
      <c r="U317" s="33">
        <f>T317*R317/1000</f>
        <v>1.6310811587186662E-2</v>
      </c>
      <c r="V317" s="39">
        <f t="shared" ref="V317:V335" si="369">MIN(S317*T317,T317-U317)</f>
        <v>1.0968666353272404E-3</v>
      </c>
      <c r="W317" s="32">
        <f>T317-SUM(U317:V317)</f>
        <v>0.9662989533378249</v>
      </c>
      <c r="X317" s="32"/>
      <c r="Y317" s="5">
        <f t="shared" ref="Y317:Z332" si="370">AA316</f>
        <v>0</v>
      </c>
      <c r="Z317" s="5">
        <f t="shared" si="370"/>
        <v>5.9241666101795127</v>
      </c>
      <c r="AA317" s="5">
        <f>O317*W317</f>
        <v>0</v>
      </c>
      <c r="AB317" s="5">
        <f t="shared" si="361"/>
        <v>5.8193325236968496</v>
      </c>
      <c r="AC317" s="32"/>
      <c r="AD317" s="5">
        <f t="shared" si="362"/>
        <v>22041.592370613391</v>
      </c>
      <c r="AE317" s="5">
        <f t="shared" si="363"/>
        <v>-220.4159237061339</v>
      </c>
      <c r="AF317" s="5">
        <f t="shared" si="363"/>
        <v>-2602.5625302180829</v>
      </c>
      <c r="AG317" s="5">
        <f t="shared" ref="AG317:AG320" si="371">-U317*M317</f>
        <v>-9822.8437513398367</v>
      </c>
      <c r="AH317" s="5">
        <f t="shared" si="364"/>
        <v>9395.7701653493405</v>
      </c>
      <c r="AI317" s="42">
        <f>-M317*($W316*N317-$W315*N316)/1000</f>
        <v>0</v>
      </c>
      <c r="AJ317" s="42">
        <f t="shared" ref="AJ317:AJ318" si="372">$D$6*SUM(Y317:Z317,AD317:AE317)</f>
        <v>2141.2385701860608</v>
      </c>
      <c r="AK317" s="42">
        <f>SUM(AH317:AJ317)</f>
        <v>11537.008735535401</v>
      </c>
      <c r="AL317" s="48" t="s">
        <v>59</v>
      </c>
      <c r="AM317" s="54">
        <f>AK342/AD342</f>
        <v>9.9999989328930547E-2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22810.324169840525</v>
      </c>
      <c r="K318" s="11">
        <f t="shared" si="367"/>
        <v>228.10324169840527</v>
      </c>
      <c r="L318" s="24">
        <f t="shared" ref="L318:L335" si="373">$C$325</f>
        <v>2693.3305901121148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(Interventions)'!$B$392:$AV$512, 34)</f>
        <v>18.0971528680309</v>
      </c>
      <c r="S318" s="46">
        <f>VLOOKUP(I318, '[1]Lapse Rates'!$A$4:$F$24, 6)</f>
        <v>9.1335750000000001E-4</v>
      </c>
      <c r="T318" s="33">
        <f t="shared" si="368"/>
        <v>0.9662989533378249</v>
      </c>
      <c r="U318" s="33">
        <f t="shared" ref="U318:U335" si="374">T318*R318/1000</f>
        <v>1.7487259874772874E-2</v>
      </c>
      <c r="V318" s="39">
        <f t="shared" si="369"/>
        <v>8.8257639627325243E-4</v>
      </c>
      <c r="W318" s="32">
        <f t="shared" ref="W318:W335" si="375">T318-SUM(U318:V318)</f>
        <v>0.94792911706677874</v>
      </c>
      <c r="X318" s="32"/>
      <c r="Y318" s="5">
        <f t="shared" si="370"/>
        <v>0</v>
      </c>
      <c r="Z318" s="5">
        <f t="shared" si="370"/>
        <v>5.8193325236968496</v>
      </c>
      <c r="AA318" s="5">
        <f t="shared" ref="AA318:AA335" si="376">O318*W318</f>
        <v>0</v>
      </c>
      <c r="AB318" s="5">
        <f t="shared" si="361"/>
        <v>5.7087040424200906</v>
      </c>
      <c r="AC318" s="32"/>
      <c r="AD318" s="5">
        <f t="shared" si="362"/>
        <v>21622.570450323932</v>
      </c>
      <c r="AE318" s="5">
        <f t="shared" si="363"/>
        <v>-216.22570450323934</v>
      </c>
      <c r="AF318" s="5">
        <f>-$W318*L318</f>
        <v>-2553.0864882539231</v>
      </c>
      <c r="AG318" s="5">
        <f t="shared" si="371"/>
        <v>-10531.335027124593</v>
      </c>
      <c r="AH318" s="5">
        <f t="shared" si="364"/>
        <v>8321.9232304421766</v>
      </c>
      <c r="AI318" s="42">
        <f>-M318*($W317*N318-$W316*N317)/1000</f>
        <v>0</v>
      </c>
      <c r="AJ318" s="42">
        <f t="shared" si="372"/>
        <v>2100.5332960855849</v>
      </c>
      <c r="AK318" s="42">
        <f t="shared" ref="AK318:AK325" si="377">SUM(AH318:AJ318)</f>
        <v>10422.456526527762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22810.324169840525</v>
      </c>
      <c r="K319" s="11">
        <f t="shared" si="367"/>
        <v>228.10324169840527</v>
      </c>
      <c r="L319" s="24">
        <f t="shared" si="373"/>
        <v>2693.3305901121148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(Interventions)'!$B$392:$AV$512, 34)</f>
        <v>19.700504403746418</v>
      </c>
      <c r="S319" s="46">
        <f>VLOOKUP(I319, '[1]Lapse Rates'!$A$4:$F$24, 6)</f>
        <v>8.7679360000000005E-4</v>
      </c>
      <c r="T319" s="33">
        <f t="shared" si="368"/>
        <v>0.94792911706677874</v>
      </c>
      <c r="U319" s="33">
        <f t="shared" si="374"/>
        <v>1.8674681745213528E-2</v>
      </c>
      <c r="V319" s="39">
        <f t="shared" si="369"/>
        <v>8.3113818309780237E-4</v>
      </c>
      <c r="W319" s="32">
        <f t="shared" si="375"/>
        <v>0.92842329713846738</v>
      </c>
      <c r="X319" s="32"/>
      <c r="Y319" s="5">
        <f>AA318</f>
        <v>0</v>
      </c>
      <c r="Z319" s="5">
        <f t="shared" si="370"/>
        <v>5.7087040424200906</v>
      </c>
      <c r="AA319" s="5">
        <f t="shared" si="376"/>
        <v>0</v>
      </c>
      <c r="AB319" s="5">
        <f t="shared" si="361"/>
        <v>5.5912343381240204</v>
      </c>
      <c r="AC319" s="32"/>
      <c r="AD319" s="5">
        <f>$W319*J319</f>
        <v>21177.636374560614</v>
      </c>
      <c r="AE319" s="5">
        <f t="shared" si="363"/>
        <v>-211.77636374560615</v>
      </c>
      <c r="AF319" s="5">
        <f t="shared" si="363"/>
        <v>-2500.5508667557838</v>
      </c>
      <c r="AG319" s="5">
        <f t="shared" si="371"/>
        <v>-11246.434912738197</v>
      </c>
      <c r="AH319" s="5">
        <f t="shared" si="364"/>
        <v>7218.8742313210278</v>
      </c>
      <c r="AI319" s="42">
        <f t="shared" ref="AI319:AI335" si="379">-M319*($W318*N319-$W317*N318)/1000</f>
        <v>0</v>
      </c>
      <c r="AJ319" s="42">
        <f>$D$6*SUM(Y319:Z319,AD319:AE319)</f>
        <v>2057.3108909275138</v>
      </c>
      <c r="AK319" s="42">
        <f t="shared" si="377"/>
        <v>9276.185122248542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22810.324169840525</v>
      </c>
      <c r="K320" s="11">
        <f t="shared" si="367"/>
        <v>228.10324169840527</v>
      </c>
      <c r="L320" s="24">
        <f t="shared" si="373"/>
        <v>2693.3305901121148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(Interventions)'!$B$392:$AV$512, 34)</f>
        <v>21.498864526264889</v>
      </c>
      <c r="S320" s="46">
        <f>VLOOKUP(I320, '[1]Lapse Rates'!$A$4:$F$24, 6)</f>
        <v>8.7786349999999995E-4</v>
      </c>
      <c r="T320" s="33">
        <f>W319</f>
        <v>0.92842329713846738</v>
      </c>
      <c r="U320" s="33">
        <f t="shared" si="374"/>
        <v>1.9960046688208079E-2</v>
      </c>
      <c r="V320" s="39">
        <f t="shared" si="369"/>
        <v>8.1502892510751488E-4</v>
      </c>
      <c r="W320" s="32">
        <f t="shared" si="375"/>
        <v>0.90764822152515179</v>
      </c>
      <c r="X320" s="32"/>
      <c r="Y320" s="5">
        <f t="shared" ref="Y320:Z335" si="380">AA319</f>
        <v>0</v>
      </c>
      <c r="Z320" s="5">
        <f t="shared" si="370"/>
        <v>5.5912343381240204</v>
      </c>
      <c r="AA320" s="5">
        <f t="shared" si="376"/>
        <v>0</v>
      </c>
      <c r="AB320" s="5">
        <f t="shared" si="361"/>
        <v>5.4661208080087063</v>
      </c>
      <c r="AC320" s="32"/>
      <c r="AD320" s="5">
        <f t="shared" ref="AD320:AD334" si="381">$W320*J320</f>
        <v>20703.750165167938</v>
      </c>
      <c r="AE320" s="5">
        <f t="shared" si="363"/>
        <v>-207.03750165167938</v>
      </c>
      <c r="AF320" s="5">
        <f t="shared" si="363"/>
        <v>-2444.5967200945483</v>
      </c>
      <c r="AG320" s="5">
        <f t="shared" si="371"/>
        <v>-12020.518956992864</v>
      </c>
      <c r="AH320" s="5">
        <f t="shared" si="364"/>
        <v>6031.5969864288436</v>
      </c>
      <c r="AI320" s="42">
        <f t="shared" si="379"/>
        <v>0</v>
      </c>
      <c r="AJ320" s="42">
        <f t="shared" ref="AJ320:AJ335" si="382">$D$6*SUM(Y320:Z320,AD320:AE320)</f>
        <v>2011.2760123795149</v>
      </c>
      <c r="AK320" s="42">
        <f t="shared" si="377"/>
        <v>8042.8729988083587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22810.324169840525</v>
      </c>
      <c r="K321" s="11">
        <f t="shared" si="367"/>
        <v>228.10324169840527</v>
      </c>
      <c r="L321" s="24">
        <f t="shared" si="373"/>
        <v>2693.3305901121148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(Interventions)'!$B$392:$AV$512, 34)</f>
        <v>23.769127084954519</v>
      </c>
      <c r="S321" s="46">
        <f>VLOOKUP(I321, '[1]Lapse Rates'!$A$4:$F$24, 6)</f>
        <v>8.7081910000000003E-4</v>
      </c>
      <c r="T321" s="33">
        <f t="shared" ref="T321:T335" si="383">W320</f>
        <v>0.90764822152515179</v>
      </c>
      <c r="U321" s="33">
        <f t="shared" si="374"/>
        <v>2.1574005925864285E-2</v>
      </c>
      <c r="V321" s="39">
        <f t="shared" si="369"/>
        <v>7.9039740738513331E-4</v>
      </c>
      <c r="W321" s="32">
        <f t="shared" si="375"/>
        <v>0.88528381819190238</v>
      </c>
      <c r="X321" s="32"/>
      <c r="Y321" s="5">
        <f t="shared" si="380"/>
        <v>0</v>
      </c>
      <c r="Z321" s="5">
        <f t="shared" si="370"/>
        <v>5.4661208080087063</v>
      </c>
      <c r="AA321" s="5">
        <f t="shared" si="376"/>
        <v>0</v>
      </c>
      <c r="AB321" s="5">
        <f t="shared" si="361"/>
        <v>5.3314358854589115</v>
      </c>
      <c r="AC321" s="32"/>
      <c r="AD321" s="5">
        <f t="shared" si="381"/>
        <v>20193.610875271457</v>
      </c>
      <c r="AE321" s="5">
        <f t="shared" si="363"/>
        <v>-201.93610875271457</v>
      </c>
      <c r="AF321" s="5">
        <f t="shared" si="363"/>
        <v>-2384.3619884675027</v>
      </c>
      <c r="AG321" s="5">
        <f>-U321*M321</f>
        <v>-12992.492014727322</v>
      </c>
      <c r="AH321" s="5">
        <f t="shared" si="364"/>
        <v>4614.8207633239181</v>
      </c>
      <c r="AI321" s="42">
        <f t="shared" si="379"/>
        <v>0</v>
      </c>
      <c r="AJ321" s="42">
        <f t="shared" si="382"/>
        <v>1961.7195210467544</v>
      </c>
      <c r="AK321" s="42">
        <f t="shared" si="377"/>
        <v>6576.5402843706725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22810.324169840525</v>
      </c>
      <c r="K322" s="11">
        <f t="shared" si="367"/>
        <v>228.10324169840527</v>
      </c>
      <c r="L322" s="24">
        <f t="shared" si="373"/>
        <v>2693.3305901121148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(Interventions)'!$B$392:$AV$512, 34)</f>
        <v>26.099989689139264</v>
      </c>
      <c r="S322" s="46">
        <f>VLOOKUP(I322, '[1]Lapse Rates'!$A$4:$F$24, 6)</f>
        <v>7.8743759999999998E-4</v>
      </c>
      <c r="T322" s="33">
        <f t="shared" si="383"/>
        <v>0.88528381819190238</v>
      </c>
      <c r="U322" s="33">
        <f t="shared" si="374"/>
        <v>2.3105898526770492E-2</v>
      </c>
      <c r="V322" s="39">
        <f t="shared" si="369"/>
        <v>6.9710576511586796E-4</v>
      </c>
      <c r="W322" s="32">
        <f t="shared" si="375"/>
        <v>0.86148081390001607</v>
      </c>
      <c r="X322" s="32"/>
      <c r="Y322" s="5">
        <f t="shared" si="380"/>
        <v>0</v>
      </c>
      <c r="Z322" s="5">
        <f t="shared" si="370"/>
        <v>5.3314358854589115</v>
      </c>
      <c r="AA322" s="5">
        <f t="shared" si="376"/>
        <v>0</v>
      </c>
      <c r="AB322" s="5">
        <f t="shared" si="361"/>
        <v>5.1880872907419278</v>
      </c>
      <c r="AC322" s="32"/>
      <c r="AD322" s="5">
        <f t="shared" si="381"/>
        <v>19650.656631157424</v>
      </c>
      <c r="AE322" s="5">
        <f t="shared" si="363"/>
        <v>-196.50656631157426</v>
      </c>
      <c r="AF322" s="5">
        <f t="shared" si="363"/>
        <v>-2320.2526288715953</v>
      </c>
      <c r="AG322" s="5">
        <f t="shared" ref="AG322:AG335" si="384">-U322*M322</f>
        <v>-13915.042163878466</v>
      </c>
      <c r="AH322" s="5">
        <f t="shared" si="364"/>
        <v>3218.8552720957869</v>
      </c>
      <c r="AI322" s="42">
        <f t="shared" si="379"/>
        <v>0</v>
      </c>
      <c r="AJ322" s="42">
        <f t="shared" si="382"/>
        <v>1908.9751352217415</v>
      </c>
      <c r="AK322" s="42">
        <f t="shared" si="377"/>
        <v>5127.8304073175286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22810.324169840525</v>
      </c>
      <c r="K323" s="11">
        <f t="shared" si="367"/>
        <v>228.10324169840527</v>
      </c>
      <c r="L323" s="24">
        <f t="shared" si="373"/>
        <v>2693.3305901121148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(Interventions)'!$B$392:$AV$512, 34)</f>
        <v>28.779418221712572</v>
      </c>
      <c r="S323" s="46">
        <f>VLOOKUP(I323, '[1]Lapse Rates'!$A$4:$F$24, 6)</f>
        <v>7.0183349999999997E-4</v>
      </c>
      <c r="T323" s="33">
        <f t="shared" si="383"/>
        <v>0.86148081390001607</v>
      </c>
      <c r="U323" s="33">
        <f t="shared" si="374"/>
        <v>2.4792916633209899E-2</v>
      </c>
      <c r="V323" s="39">
        <f t="shared" si="369"/>
        <v>6.0461609480229686E-4</v>
      </c>
      <c r="W323" s="32">
        <f t="shared" si="375"/>
        <v>0.83608328117200392</v>
      </c>
      <c r="X323" s="32"/>
      <c r="Y323" s="5">
        <f t="shared" si="380"/>
        <v>0</v>
      </c>
      <c r="Z323" s="5">
        <f t="shared" si="370"/>
        <v>5.1880872907419278</v>
      </c>
      <c r="AA323" s="5">
        <f t="shared" si="376"/>
        <v>0</v>
      </c>
      <c r="AB323" s="5">
        <f t="shared" si="361"/>
        <v>5.0351359833693472</v>
      </c>
      <c r="AC323" s="32"/>
      <c r="AD323" s="5">
        <f t="shared" si="381"/>
        <v>19071.330676517333</v>
      </c>
      <c r="AE323" s="5">
        <f t="shared" si="363"/>
        <v>-190.71330676517334</v>
      </c>
      <c r="AF323" s="5">
        <f t="shared" si="363"/>
        <v>-2251.8486770618665</v>
      </c>
      <c r="AG323" s="5">
        <f t="shared" si="384"/>
        <v>-14931.013391101364</v>
      </c>
      <c r="AH323" s="5">
        <f t="shared" si="364"/>
        <v>1697.7553015889298</v>
      </c>
      <c r="AI323" s="42">
        <f t="shared" si="379"/>
        <v>0</v>
      </c>
      <c r="AJ323" s="42">
        <f t="shared" si="382"/>
        <v>1852.6975153359087</v>
      </c>
      <c r="AK323" s="42">
        <f t="shared" si="377"/>
        <v>3550.4528169248388</v>
      </c>
    </row>
    <row r="324" spans="1:37" ht="15" x14ac:dyDescent="0.2">
      <c r="A324" s="12"/>
      <c r="B324" s="13">
        <v>1</v>
      </c>
      <c r="C324" s="10">
        <f>$H$314*0.14+$B$327</f>
        <v>3377.6403152073308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22810.324169840525</v>
      </c>
      <c r="K324" s="11">
        <f t="shared" si="367"/>
        <v>228.10324169840527</v>
      </c>
      <c r="L324" s="24">
        <f t="shared" si="373"/>
        <v>2693.3305901121148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(Interventions)'!$B$392:$AV$512, 34)</f>
        <v>31.859938901878145</v>
      </c>
      <c r="S324" s="46">
        <f>VLOOKUP(I324, '[1]Lapse Rates'!$A$4:$F$24, 6)</f>
        <v>6.5742610000000005E-4</v>
      </c>
      <c r="T324" s="33">
        <f t="shared" si="383"/>
        <v>0.83608328117200392</v>
      </c>
      <c r="U324" s="33">
        <f t="shared" si="374"/>
        <v>2.6637562255021851E-2</v>
      </c>
      <c r="V324" s="39">
        <f t="shared" si="369"/>
        <v>5.4966297081611405E-4</v>
      </c>
      <c r="W324" s="32">
        <f t="shared" si="375"/>
        <v>0.80889605594616598</v>
      </c>
      <c r="X324" s="32"/>
      <c r="Y324" s="5">
        <f t="shared" si="380"/>
        <v>0</v>
      </c>
      <c r="Z324" s="5">
        <f t="shared" si="370"/>
        <v>5.0351359833693472</v>
      </c>
      <c r="AA324" s="5">
        <f t="shared" si="376"/>
        <v>0</v>
      </c>
      <c r="AB324" s="5">
        <f t="shared" si="361"/>
        <v>4.8714066287640359</v>
      </c>
      <c r="AC324" s="32"/>
      <c r="AD324" s="5">
        <f t="shared" si="381"/>
        <v>18451.181255837502</v>
      </c>
      <c r="AE324" s="5">
        <f t="shared" si="363"/>
        <v>-184.51181255837506</v>
      </c>
      <c r="AF324" s="5">
        <f t="shared" si="363"/>
        <v>-2178.6244917008494</v>
      </c>
      <c r="AG324" s="5">
        <f t="shared" si="384"/>
        <v>-16041.912479279554</v>
      </c>
      <c r="AH324" s="5">
        <f t="shared" si="364"/>
        <v>46.13247229872286</v>
      </c>
      <c r="AI324" s="42">
        <f t="shared" si="379"/>
        <v>0</v>
      </c>
      <c r="AJ324" s="42">
        <f t="shared" si="382"/>
        <v>1792.4542192256511</v>
      </c>
      <c r="AK324" s="42">
        <f t="shared" si="377"/>
        <v>1838.5866915243739</v>
      </c>
    </row>
    <row r="325" spans="1:37" ht="15" x14ac:dyDescent="0.2">
      <c r="A325" s="12"/>
      <c r="B325" s="70" t="s">
        <v>49</v>
      </c>
      <c r="C325" s="10">
        <f>$H$314*0.11+$B$327</f>
        <v>2693.3305901121148</v>
      </c>
      <c r="D325" s="1"/>
      <c r="E325" s="1"/>
      <c r="F325" s="1"/>
      <c r="I325" s="2">
        <f t="shared" si="366"/>
        <v>10</v>
      </c>
      <c r="J325" s="11">
        <f t="shared" si="356"/>
        <v>22810.324169840525</v>
      </c>
      <c r="K325" s="11">
        <f t="shared" si="367"/>
        <v>228.10324169840527</v>
      </c>
      <c r="L325" s="24">
        <f t="shared" si="373"/>
        <v>2693.3305901121148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(Interventions)'!$B$392:$AV$512, 34)</f>
        <v>35.519876592920767</v>
      </c>
      <c r="S325" s="46">
        <f>VLOOKUP(I325, '[1]Lapse Rates'!$A$4:$F$24, 6)</f>
        <v>5.9033320000000003E-4</v>
      </c>
      <c r="T325" s="33">
        <f t="shared" si="383"/>
        <v>0.80889605594616598</v>
      </c>
      <c r="U325" s="33">
        <f t="shared" si="374"/>
        <v>2.8731888083708149E-2</v>
      </c>
      <c r="V325" s="39">
        <f t="shared" si="369"/>
        <v>4.7751819717407922E-4</v>
      </c>
      <c r="W325" s="32">
        <f t="shared" si="375"/>
        <v>0.77968664966528378</v>
      </c>
      <c r="X325" s="32"/>
      <c r="Y325" s="5">
        <f t="shared" si="380"/>
        <v>0</v>
      </c>
      <c r="Z325" s="5">
        <f t="shared" si="370"/>
        <v>4.8714066287640359</v>
      </c>
      <c r="AA325" s="5">
        <f t="shared" si="376"/>
        <v>0</v>
      </c>
      <c r="AB325" s="5">
        <f t="shared" si="361"/>
        <v>4.6954991134127422</v>
      </c>
      <c r="AC325" s="32"/>
      <c r="AD325" s="5">
        <f t="shared" si="381"/>
        <v>17784.905229762004</v>
      </c>
      <c r="AE325" s="5">
        <f t="shared" si="363"/>
        <v>-177.84905229762006</v>
      </c>
      <c r="AF325" s="5">
        <f t="shared" si="363"/>
        <v>-2099.9539042455367</v>
      </c>
      <c r="AG325" s="5">
        <f t="shared" si="384"/>
        <v>-17303.176228763474</v>
      </c>
      <c r="AH325" s="5">
        <f>SUM(AD325:AG325)</f>
        <v>-1796.0739555446271</v>
      </c>
      <c r="AI325" s="42">
        <f t="shared" si="379"/>
        <v>0</v>
      </c>
      <c r="AJ325" s="42">
        <f t="shared" si="382"/>
        <v>1727.730095999538</v>
      </c>
      <c r="AK325" s="42">
        <f t="shared" si="377"/>
        <v>-68.343859545089117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22810.324169840525</v>
      </c>
      <c r="K326" s="11">
        <f t="shared" si="367"/>
        <v>228.10324169840527</v>
      </c>
      <c r="L326" s="24">
        <f t="shared" si="373"/>
        <v>2693.3305901121148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(Interventions)'!$B$392:$AV$512, 34)</f>
        <v>39.723738694595156</v>
      </c>
      <c r="S326" s="46">
        <f>VLOOKUP(I326, '[1]Lapse Rates'!$A$4:$F$24, 6)</f>
        <v>5.0522920000000001E-4</v>
      </c>
      <c r="T326" s="33">
        <f t="shared" si="383"/>
        <v>0.77968664966528378</v>
      </c>
      <c r="U326" s="33">
        <f t="shared" si="374"/>
        <v>3.0972068734968092E-2</v>
      </c>
      <c r="V326" s="39">
        <f t="shared" si="369"/>
        <v>3.9392046226107162E-4</v>
      </c>
      <c r="W326" s="32">
        <f t="shared" si="375"/>
        <v>0.74832066046805457</v>
      </c>
      <c r="X326" s="31"/>
      <c r="Y326" s="5">
        <f t="shared" si="380"/>
        <v>0</v>
      </c>
      <c r="Z326" s="5">
        <f t="shared" si="370"/>
        <v>4.6954991134127422</v>
      </c>
      <c r="AA326" s="5">
        <f t="shared" si="376"/>
        <v>0</v>
      </c>
      <c r="AB326" s="5">
        <f t="shared" si="361"/>
        <v>4.50660403033016</v>
      </c>
      <c r="AC326" s="32"/>
      <c r="AD326" s="5">
        <f t="shared" si="381"/>
        <v>17069.43684826549</v>
      </c>
      <c r="AE326" s="5">
        <f t="shared" si="363"/>
        <v>-170.69436848265491</v>
      </c>
      <c r="AF326" s="5">
        <f t="shared" si="363"/>
        <v>-2015.474926051513</v>
      </c>
      <c r="AG326" s="5">
        <f t="shared" si="384"/>
        <v>-18652.277982191099</v>
      </c>
      <c r="AH326" s="5">
        <f t="shared" ref="AH326:AH335" si="385">SUM(AD326:AG326)</f>
        <v>-3769.0104284597764</v>
      </c>
      <c r="AI326" s="42">
        <f t="shared" si="379"/>
        <v>0</v>
      </c>
      <c r="AJ326" s="42">
        <f t="shared" si="382"/>
        <v>1658.2272657297219</v>
      </c>
      <c r="AK326" s="42">
        <f t="shared" ref="AK326:AK335" si="386">SUM(AH326:AJ326)</f>
        <v>-2110.7831627300548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22810.324169840525</v>
      </c>
      <c r="K327" s="11">
        <f t="shared" si="367"/>
        <v>228.10324169840527</v>
      </c>
      <c r="L327" s="24">
        <f t="shared" si="373"/>
        <v>2693.3305901121148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(Interventions)'!$B$392:$AV$512, 34)</f>
        <v>44.531173777796553</v>
      </c>
      <c r="S327" s="46">
        <f>VLOOKUP(I327, '[1]Lapse Rates'!$A$4:$F$24, 6)</f>
        <v>4.8306569999999999E-4</v>
      </c>
      <c r="T327" s="33">
        <f t="shared" si="383"/>
        <v>0.74832066046805457</v>
      </c>
      <c r="U327" s="33">
        <f t="shared" si="374"/>
        <v>3.3323597372818425E-2</v>
      </c>
      <c r="V327" s="39">
        <f t="shared" si="369"/>
        <v>3.614880436734631E-4</v>
      </c>
      <c r="W327" s="32">
        <f t="shared" si="375"/>
        <v>0.71463557505156272</v>
      </c>
      <c r="X327" s="31"/>
      <c r="Y327" s="5">
        <f t="shared" si="380"/>
        <v>0</v>
      </c>
      <c r="Z327" s="5">
        <f t="shared" si="370"/>
        <v>4.50660403033016</v>
      </c>
      <c r="AA327" s="5">
        <f t="shared" si="376"/>
        <v>0</v>
      </c>
      <c r="AB327" s="5">
        <f t="shared" si="361"/>
        <v>4.3037426772772758</v>
      </c>
      <c r="AC327" s="32"/>
      <c r="AD327" s="5">
        <f t="shared" si="381"/>
        <v>16301.069130226544</v>
      </c>
      <c r="AE327" s="5">
        <f t="shared" si="363"/>
        <v>-163.01069130226546</v>
      </c>
      <c r="AF327" s="5">
        <f t="shared" si="363"/>
        <v>-1924.749855068736</v>
      </c>
      <c r="AG327" s="5">
        <f t="shared" si="384"/>
        <v>-20068.436722235067</v>
      </c>
      <c r="AH327" s="5">
        <f t="shared" si="385"/>
        <v>-5855.1281383795231</v>
      </c>
      <c r="AI327" s="42">
        <f t="shared" si="379"/>
        <v>0</v>
      </c>
      <c r="AJ327" s="42">
        <f t="shared" si="382"/>
        <v>1583.5856307138472</v>
      </c>
      <c r="AK327" s="42">
        <f t="shared" si="386"/>
        <v>-4271.5425076656757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22810.324169840525</v>
      </c>
      <c r="K328" s="11">
        <f t="shared" si="367"/>
        <v>228.10324169840527</v>
      </c>
      <c r="L328" s="24">
        <f t="shared" si="373"/>
        <v>2693.3305901121148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(Interventions)'!$B$392:$AV$512, 34)</f>
        <v>50.060713456517746</v>
      </c>
      <c r="S328" s="46">
        <f>VLOOKUP(I328, '[1]Lapse Rates'!$A$4:$F$24, 6)</f>
        <v>4.5965829999999999E-4</v>
      </c>
      <c r="T328" s="33">
        <f t="shared" si="383"/>
        <v>0.71463557505156272</v>
      </c>
      <c r="U328" s="33">
        <f t="shared" si="374"/>
        <v>3.5775166748490066E-2</v>
      </c>
      <c r="V328" s="39">
        <f t="shared" si="369"/>
        <v>3.2848817354772371E-4</v>
      </c>
      <c r="W328" s="32">
        <f t="shared" si="375"/>
        <v>0.6785319201295249</v>
      </c>
      <c r="X328" s="31"/>
      <c r="Y328" s="5">
        <f t="shared" si="380"/>
        <v>0</v>
      </c>
      <c r="Z328" s="5">
        <f t="shared" si="370"/>
        <v>4.3037426772772758</v>
      </c>
      <c r="AA328" s="5">
        <f t="shared" si="376"/>
        <v>0</v>
      </c>
      <c r="AB328" s="5">
        <f t="shared" si="361"/>
        <v>4.0863159972768361</v>
      </c>
      <c r="AC328" s="32"/>
      <c r="AD328" s="5">
        <f t="shared" si="381"/>
        <v>15477.533057738803</v>
      </c>
      <c r="AE328" s="5">
        <f t="shared" si="363"/>
        <v>-154.77533057738805</v>
      </c>
      <c r="AF328" s="5">
        <f t="shared" si="363"/>
        <v>-1827.5107768523596</v>
      </c>
      <c r="AG328" s="5">
        <f t="shared" si="384"/>
        <v>-21544.842895776423</v>
      </c>
      <c r="AH328" s="5">
        <f t="shared" si="385"/>
        <v>-8049.5959454673666</v>
      </c>
      <c r="AI328" s="42">
        <f t="shared" si="379"/>
        <v>0</v>
      </c>
      <c r="AJ328" s="42">
        <f t="shared" si="382"/>
        <v>1503.5847301911758</v>
      </c>
      <c r="AK328" s="42">
        <f t="shared" si="386"/>
        <v>-6546.0112152761903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22810.324169840525</v>
      </c>
      <c r="K329" s="11">
        <f t="shared" si="367"/>
        <v>228.10324169840527</v>
      </c>
      <c r="L329" s="24">
        <f t="shared" si="373"/>
        <v>2693.3305901121148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(Interventions)'!$B$392:$AV$512, 34)</f>
        <v>56.208724828619658</v>
      </c>
      <c r="S329" s="46">
        <f>VLOOKUP(I329, '[1]Lapse Rates'!$A$4:$F$24, 6)</f>
        <v>3.6747819999999998E-4</v>
      </c>
      <c r="T329" s="33">
        <f t="shared" si="383"/>
        <v>0.6785319201295249</v>
      </c>
      <c r="U329" s="33">
        <f t="shared" si="374"/>
        <v>3.8139413985995393E-2</v>
      </c>
      <c r="V329" s="39">
        <f t="shared" si="369"/>
        <v>2.4934568865174158E-4</v>
      </c>
      <c r="W329" s="32">
        <f t="shared" si="375"/>
        <v>0.64014316045487774</v>
      </c>
      <c r="X329" s="31"/>
      <c r="Y329" s="5">
        <f t="shared" si="380"/>
        <v>0</v>
      </c>
      <c r="Z329" s="5">
        <f t="shared" si="370"/>
        <v>4.0863159972768361</v>
      </c>
      <c r="AA329" s="5">
        <f t="shared" si="376"/>
        <v>0</v>
      </c>
      <c r="AB329" s="5">
        <f t="shared" si="361"/>
        <v>3.8551277537758057</v>
      </c>
      <c r="AC329" s="32"/>
      <c r="AD329" s="5">
        <f t="shared" si="381"/>
        <v>14601.873005082</v>
      </c>
      <c r="AE329" s="5">
        <f t="shared" si="363"/>
        <v>-146.01873005082001</v>
      </c>
      <c r="AF329" s="5">
        <f t="shared" si="363"/>
        <v>-1724.1171561041701</v>
      </c>
      <c r="AG329" s="5">
        <f t="shared" si="384"/>
        <v>-22968.661145372022</v>
      </c>
      <c r="AH329" s="5">
        <f t="shared" si="385"/>
        <v>-10236.924026445013</v>
      </c>
      <c r="AI329" s="42">
        <f t="shared" si="379"/>
        <v>0</v>
      </c>
      <c r="AJ329" s="42">
        <f t="shared" si="382"/>
        <v>1418.5201719798915</v>
      </c>
      <c r="AK329" s="42">
        <f t="shared" si="386"/>
        <v>-8818.4038544651212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22810.324169840525</v>
      </c>
      <c r="K330" s="11">
        <f t="shared" si="367"/>
        <v>228.10324169840527</v>
      </c>
      <c r="L330" s="24">
        <f t="shared" si="373"/>
        <v>2693.3305901121148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(Interventions)'!$B$392:$AV$512, 34)</f>
        <v>63.009879128448702</v>
      </c>
      <c r="S330" s="46">
        <f>VLOOKUP(I330, '[1]Lapse Rates'!$A$4:$F$24, 6)</f>
        <v>3.9775519999999998E-4</v>
      </c>
      <c r="T330" s="33">
        <f t="shared" si="383"/>
        <v>0.64014316045487774</v>
      </c>
      <c r="U330" s="33">
        <f t="shared" si="374"/>
        <v>4.0335343165164989E-2</v>
      </c>
      <c r="V330" s="39">
        <f t="shared" si="369"/>
        <v>2.54620270815362E-4</v>
      </c>
      <c r="W330" s="32">
        <f t="shared" si="375"/>
        <v>0.59955319701889742</v>
      </c>
      <c r="X330" s="31"/>
      <c r="Y330" s="5">
        <f t="shared" si="380"/>
        <v>0</v>
      </c>
      <c r="Z330" s="5">
        <f t="shared" si="370"/>
        <v>3.8551277537758057</v>
      </c>
      <c r="AA330" s="5">
        <f t="shared" si="376"/>
        <v>0</v>
      </c>
      <c r="AB330" s="5">
        <f t="shared" si="361"/>
        <v>3.6106832228749357</v>
      </c>
      <c r="AC330" s="32"/>
      <c r="AD330" s="5">
        <f t="shared" si="381"/>
        <v>13676.002781065314</v>
      </c>
      <c r="AE330" s="5">
        <f t="shared" si="363"/>
        <v>-136.76002781065316</v>
      </c>
      <c r="AF330" s="5">
        <f t="shared" si="363"/>
        <v>-1614.794965930512</v>
      </c>
      <c r="AG330" s="5">
        <f t="shared" si="384"/>
        <v>-24291.113379014147</v>
      </c>
      <c r="AH330" s="5">
        <f t="shared" si="385"/>
        <v>-12366.665591689998</v>
      </c>
      <c r="AI330" s="42">
        <f t="shared" si="379"/>
        <v>0</v>
      </c>
      <c r="AJ330" s="42">
        <f t="shared" si="382"/>
        <v>1328.5779021269277</v>
      </c>
      <c r="AK330" s="42">
        <f t="shared" si="386"/>
        <v>-11038.08768956307</v>
      </c>
    </row>
    <row r="331" spans="1:37" ht="15" x14ac:dyDescent="0.2">
      <c r="I331" s="2">
        <f t="shared" si="366"/>
        <v>16</v>
      </c>
      <c r="J331" s="11">
        <f t="shared" si="356"/>
        <v>22810.324169840525</v>
      </c>
      <c r="K331" s="11">
        <f t="shared" si="367"/>
        <v>228.10324169840527</v>
      </c>
      <c r="L331" s="24">
        <f t="shared" si="373"/>
        <v>2693.3305901121148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(Interventions)'!$B$392:$AV$512, 34)</f>
        <v>70.383101706090073</v>
      </c>
      <c r="S331" s="46">
        <f>VLOOKUP(I331, '[1]Lapse Rates'!$A$4:$F$24, 6)</f>
        <v>2.516404E-4</v>
      </c>
      <c r="T331" s="33">
        <f t="shared" si="383"/>
        <v>0.59955319701889742</v>
      </c>
      <c r="U331" s="33">
        <f t="shared" si="374"/>
        <v>4.2198413643992516E-2</v>
      </c>
      <c r="V331" s="39">
        <f t="shared" si="369"/>
        <v>1.5087180631911416E-4</v>
      </c>
      <c r="W331" s="32">
        <f t="shared" si="375"/>
        <v>0.55720391156858584</v>
      </c>
      <c r="X331" s="31"/>
      <c r="Y331" s="5">
        <f t="shared" si="380"/>
        <v>0</v>
      </c>
      <c r="Z331" s="5">
        <f t="shared" si="370"/>
        <v>3.6106832228749357</v>
      </c>
      <c r="AA331" s="5">
        <f t="shared" si="376"/>
        <v>0</v>
      </c>
      <c r="AB331" s="5">
        <f t="shared" si="361"/>
        <v>3.3556435446003787</v>
      </c>
      <c r="AC331" s="32"/>
      <c r="AD331" s="5">
        <f t="shared" si="381"/>
        <v>12710.001851582596</v>
      </c>
      <c r="AE331" s="5">
        <f t="shared" si="363"/>
        <v>-127.10001851582598</v>
      </c>
      <c r="AF331" s="5">
        <f t="shared" si="363"/>
        <v>-1500.7343399577978</v>
      </c>
      <c r="AG331" s="5">
        <f t="shared" si="384"/>
        <v>-25413.10845040797</v>
      </c>
      <c r="AH331" s="5">
        <f t="shared" si="385"/>
        <v>-14330.940957298999</v>
      </c>
      <c r="AI331" s="42">
        <f t="shared" si="379"/>
        <v>0</v>
      </c>
      <c r="AJ331" s="42">
        <f t="shared" si="382"/>
        <v>1234.736877848014</v>
      </c>
      <c r="AK331" s="42">
        <f t="shared" si="386"/>
        <v>-13096.204079450985</v>
      </c>
    </row>
    <row r="332" spans="1:37" ht="15" x14ac:dyDescent="0.2">
      <c r="I332" s="2">
        <f t="shared" si="366"/>
        <v>17</v>
      </c>
      <c r="J332" s="11">
        <f t="shared" si="356"/>
        <v>22810.324169840525</v>
      </c>
      <c r="K332" s="11">
        <f t="shared" si="367"/>
        <v>228.10324169840527</v>
      </c>
      <c r="L332" s="24">
        <f t="shared" si="373"/>
        <v>2693.3305901121148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(Interventions)'!$B$392:$AV$512, 34)</f>
        <v>78.435312245919263</v>
      </c>
      <c r="S332" s="46">
        <f>VLOOKUP(I332, '[1]Lapse Rates'!$A$4:$F$24, 6)</f>
        <v>2.7508159999999998E-4</v>
      </c>
      <c r="T332" s="33">
        <f t="shared" si="383"/>
        <v>0.55720391156858584</v>
      </c>
      <c r="U332" s="33">
        <f t="shared" si="374"/>
        <v>4.3704462788529616E-2</v>
      </c>
      <c r="V332" s="39">
        <f t="shared" si="369"/>
        <v>1.532765435205451E-4</v>
      </c>
      <c r="W332" s="32">
        <f t="shared" si="375"/>
        <v>0.51334617223653567</v>
      </c>
      <c r="X332" s="31"/>
      <c r="Y332" s="5">
        <f t="shared" si="380"/>
        <v>0</v>
      </c>
      <c r="Z332" s="5">
        <f t="shared" si="370"/>
        <v>3.3556435446003787</v>
      </c>
      <c r="AA332" s="5">
        <f t="shared" si="376"/>
        <v>0</v>
      </c>
      <c r="AB332" s="5">
        <f t="shared" si="361"/>
        <v>3.0915195195983665</v>
      </c>
      <c r="AC332" s="32"/>
      <c r="AD332" s="5">
        <f t="shared" si="381"/>
        <v>11709.592600062168</v>
      </c>
      <c r="AE332" s="5">
        <f t="shared" si="363"/>
        <v>-117.09592600062167</v>
      </c>
      <c r="AF332" s="5">
        <f t="shared" si="363"/>
        <v>-1382.610949001624</v>
      </c>
      <c r="AG332" s="5">
        <f t="shared" si="384"/>
        <v>-26320.094920673404</v>
      </c>
      <c r="AH332" s="5">
        <f t="shared" si="385"/>
        <v>-16110.209195613483</v>
      </c>
      <c r="AI332" s="42">
        <f t="shared" si="379"/>
        <v>0</v>
      </c>
      <c r="AJ332" s="42">
        <f t="shared" si="382"/>
        <v>1137.5531123571629</v>
      </c>
      <c r="AK332" s="42">
        <f t="shared" si="386"/>
        <v>-14972.656083256319</v>
      </c>
    </row>
    <row r="333" spans="1:37" ht="15" x14ac:dyDescent="0.2">
      <c r="I333" s="2">
        <f t="shared" si="366"/>
        <v>18</v>
      </c>
      <c r="J333" s="11">
        <f t="shared" si="356"/>
        <v>22810.324169840525</v>
      </c>
      <c r="K333" s="11">
        <f t="shared" si="367"/>
        <v>228.10324169840527</v>
      </c>
      <c r="L333" s="24">
        <f t="shared" si="373"/>
        <v>2693.3305901121148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(Interventions)'!$B$392:$AV$512, 34)</f>
        <v>87.444093418097438</v>
      </c>
      <c r="S333" s="46">
        <f>VLOOKUP(I333, '[1]Lapse Rates'!$A$4:$F$24, 6)</f>
        <v>2.0998619999999999E-4</v>
      </c>
      <c r="T333" s="33">
        <f t="shared" si="383"/>
        <v>0.51334617223653567</v>
      </c>
      <c r="U333" s="33">
        <f t="shared" si="374"/>
        <v>4.4889090640874367E-2</v>
      </c>
      <c r="V333" s="39">
        <f t="shared" si="369"/>
        <v>1.0779561199249563E-4</v>
      </c>
      <c r="W333" s="32">
        <f t="shared" si="375"/>
        <v>0.46834928598366882</v>
      </c>
      <c r="X333" s="31"/>
      <c r="Y333" s="5">
        <f t="shared" si="380"/>
        <v>0</v>
      </c>
      <c r="Z333" s="5">
        <f t="shared" si="380"/>
        <v>3.0915195195983665</v>
      </c>
      <c r="AA333" s="5">
        <f t="shared" si="376"/>
        <v>0</v>
      </c>
      <c r="AB333" s="5">
        <f t="shared" si="361"/>
        <v>2.8205352214865886</v>
      </c>
      <c r="AC333" s="32"/>
      <c r="AD333" s="5">
        <f t="shared" si="381"/>
        <v>10683.199038000834</v>
      </c>
      <c r="AE333" s="5">
        <f t="shared" si="363"/>
        <v>-106.83199038000834</v>
      </c>
      <c r="AF333" s="5">
        <f t="shared" si="363"/>
        <v>-1261.4194587969823</v>
      </c>
      <c r="AG333" s="5">
        <f t="shared" si="384"/>
        <v>-27033.512167563131</v>
      </c>
      <c r="AH333" s="5">
        <f t="shared" si="385"/>
        <v>-17718.564578739286</v>
      </c>
      <c r="AI333" s="42">
        <f t="shared" si="379"/>
        <v>0</v>
      </c>
      <c r="AJ333" s="42">
        <f t="shared" si="382"/>
        <v>1037.8448854364756</v>
      </c>
      <c r="AK333" s="42">
        <f t="shared" si="386"/>
        <v>-16680.71969330281</v>
      </c>
    </row>
    <row r="334" spans="1:37" ht="15" x14ac:dyDescent="0.2">
      <c r="I334" s="2">
        <f t="shared" si="366"/>
        <v>19</v>
      </c>
      <c r="J334" s="11">
        <f t="shared" si="356"/>
        <v>22810.324169840525</v>
      </c>
      <c r="K334" s="11">
        <f t="shared" si="367"/>
        <v>228.10324169840527</v>
      </c>
      <c r="L334" s="24">
        <f t="shared" si="373"/>
        <v>2693.3305901121148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(Interventions)'!$B$392:$AV$512, 34)</f>
        <v>97.508857791261818</v>
      </c>
      <c r="S334" s="46">
        <f>VLOOKUP(I334, '[1]Lapse Rates'!$A$4:$F$24, 6)</f>
        <v>1.6037285799999999E-2</v>
      </c>
      <c r="T334" s="33">
        <f t="shared" si="383"/>
        <v>0.46834928598366882</v>
      </c>
      <c r="U334" s="33">
        <f t="shared" si="374"/>
        <v>4.5668203923620573E-2</v>
      </c>
      <c r="V334" s="39">
        <f t="shared" si="369"/>
        <v>7.5110513535460305E-3</v>
      </c>
      <c r="W334" s="32">
        <f t="shared" si="375"/>
        <v>0.41517003070650221</v>
      </c>
      <c r="X334" s="31"/>
      <c r="Y334" s="5">
        <f t="shared" si="380"/>
        <v>0</v>
      </c>
      <c r="Z334" s="5">
        <f t="shared" si="380"/>
        <v>2.8205352214865886</v>
      </c>
      <c r="AA334" s="5">
        <f t="shared" si="376"/>
        <v>0</v>
      </c>
      <c r="AB334" s="5">
        <f t="shared" si="361"/>
        <v>2.5002743242234611</v>
      </c>
      <c r="AC334" s="32"/>
      <c r="AD334" s="5">
        <f t="shared" si="381"/>
        <v>9470.1629860179601</v>
      </c>
      <c r="AE334" s="5">
        <f t="shared" si="363"/>
        <v>-94.701629860179608</v>
      </c>
      <c r="AF334" s="5">
        <f t="shared" si="363"/>
        <v>-1118.1901437996084</v>
      </c>
      <c r="AG334" s="5">
        <f t="shared" si="384"/>
        <v>-27502.716780718096</v>
      </c>
      <c r="AH334" s="5">
        <f t="shared" si="385"/>
        <v>-19245.445568359923</v>
      </c>
      <c r="AI334" s="42">
        <f t="shared" si="379"/>
        <v>0</v>
      </c>
      <c r="AJ334" s="42">
        <f t="shared" si="382"/>
        <v>920.00945354430621</v>
      </c>
      <c r="AK334" s="42">
        <f t="shared" si="386"/>
        <v>-18325.436114815617</v>
      </c>
    </row>
    <row r="335" spans="1:37" ht="15" x14ac:dyDescent="0.2">
      <c r="I335" s="2">
        <f t="shared" si="366"/>
        <v>20</v>
      </c>
      <c r="J335" s="11">
        <f t="shared" si="356"/>
        <v>22810.324169840525</v>
      </c>
      <c r="K335" s="11">
        <f t="shared" si="367"/>
        <v>228.10324169840527</v>
      </c>
      <c r="L335" s="24">
        <f t="shared" si="373"/>
        <v>2693.3305901121148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(Interventions)'!$B$392:$AV$512, 34)</f>
        <v>108.7952569378631</v>
      </c>
      <c r="S335" s="46">
        <f>VLOOKUP(I335, '[1]Lapse Rates'!$A$4:$F$24, 6)</f>
        <v>0</v>
      </c>
      <c r="T335" s="33">
        <f t="shared" si="383"/>
        <v>0.41517003070650221</v>
      </c>
      <c r="U335" s="33">
        <f t="shared" si="374"/>
        <v>4.5168530163614419E-2</v>
      </c>
      <c r="V335" s="39">
        <f t="shared" si="369"/>
        <v>0</v>
      </c>
      <c r="W335" s="32">
        <f t="shared" si="375"/>
        <v>0.37000150054288777</v>
      </c>
      <c r="X335" s="31"/>
      <c r="Y335" s="5">
        <f t="shared" si="380"/>
        <v>0</v>
      </c>
      <c r="Z335" s="5">
        <f t="shared" si="380"/>
        <v>2.5002743242234611</v>
      </c>
      <c r="AA335" s="5">
        <f t="shared" si="376"/>
        <v>0</v>
      </c>
      <c r="AB335" s="5">
        <f t="shared" si="361"/>
        <v>2.2282563367044275</v>
      </c>
      <c r="AC335" s="32"/>
      <c r="AD335" s="5">
        <f>$W335*J335</f>
        <v>8439.8541707106961</v>
      </c>
      <c r="AE335" s="5">
        <f t="shared" si="363"/>
        <v>-84.398541707106958</v>
      </c>
      <c r="AF335" s="5">
        <f t="shared" si="363"/>
        <v>-996.5363597995439</v>
      </c>
      <c r="AG335" s="5">
        <f t="shared" si="384"/>
        <v>-27201.798751903349</v>
      </c>
      <c r="AH335" s="5">
        <f t="shared" si="385"/>
        <v>-19842.879482699303</v>
      </c>
      <c r="AI335" s="42">
        <f t="shared" si="379"/>
        <v>0</v>
      </c>
      <c r="AJ335" s="42">
        <f t="shared" si="382"/>
        <v>819.91547411645854</v>
      </c>
      <c r="AK335" s="42">
        <f t="shared" si="386"/>
        <v>-19022.964008582843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356084.95082171768</v>
      </c>
      <c r="AE338" s="21">
        <f t="shared" ref="AE338:AK338" si="387">SUM(AE315:AE335)</f>
        <v>-12232.489262915853</v>
      </c>
      <c r="AF338" s="21">
        <f t="shared" si="387"/>
        <v>-40079.617542239859</v>
      </c>
      <c r="AG338" s="21">
        <f t="shared" si="387"/>
        <v>-368926.97683679149</v>
      </c>
      <c r="AH338" s="21">
        <f t="shared" si="387"/>
        <v>-65154.132820229497</v>
      </c>
      <c r="AI338" s="21">
        <f t="shared" si="387"/>
        <v>0</v>
      </c>
      <c r="AJ338" s="21">
        <f t="shared" si="387"/>
        <v>32398.314794900136</v>
      </c>
      <c r="AK338" s="21">
        <f t="shared" si="387"/>
        <v>-32755.818025329354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184450.20546565065</v>
      </c>
      <c r="AE340" s="21">
        <f t="shared" ref="AE340:AK340" si="388">AE315+NPV($D$6,AE316:AE335)</f>
        <v>-10536.187645324571</v>
      </c>
      <c r="AF340" s="21">
        <f t="shared" si="388"/>
        <v>-20050.52456356171</v>
      </c>
      <c r="AG340" s="21">
        <f t="shared" si="388"/>
        <v>-131706.6974355859</v>
      </c>
      <c r="AH340" s="21">
        <f t="shared" si="388"/>
        <v>22156.795821178421</v>
      </c>
      <c r="AI340" s="21">
        <f t="shared" si="388"/>
        <v>0</v>
      </c>
      <c r="AJ340" s="21">
        <f t="shared" si="388"/>
        <v>15722.669309903122</v>
      </c>
      <c r="AK340" s="21">
        <f t="shared" si="388"/>
        <v>37879.465131081539</v>
      </c>
    </row>
    <row r="342" spans="1:39" x14ac:dyDescent="0.15">
      <c r="AC342" s="22" t="str">
        <f>"Present Value at "&amp;TEXT($D$7,"0.00%")&amp;":"</f>
        <v>Present Value at 5.64%:</v>
      </c>
      <c r="AD342" s="21">
        <f>AD315+NPV($D$7,AD316:AD335)</f>
        <v>234752.24880294534</v>
      </c>
      <c r="AE342" s="21">
        <f t="shared" ref="AE342:AK342" si="389">AE315+NPV($D$7,AE316:AE335)</f>
        <v>-11031.147109957237</v>
      </c>
      <c r="AF342" s="21">
        <f t="shared" si="389"/>
        <v>-25894.761835398749</v>
      </c>
      <c r="AG342" s="21">
        <f t="shared" si="389"/>
        <v>-194961.22817948044</v>
      </c>
      <c r="AH342" s="21">
        <f t="shared" si="389"/>
        <v>2865.1116781089113</v>
      </c>
      <c r="AI342" s="21">
        <f t="shared" si="389"/>
        <v>0</v>
      </c>
      <c r="AJ342" s="21">
        <f t="shared" si="389"/>
        <v>20610.110697128068</v>
      </c>
      <c r="AK342" s="21">
        <f t="shared" si="389"/>
        <v>23475.222375236983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22329.834491445163</v>
      </c>
    </row>
    <row r="345" spans="1:39" ht="15" x14ac:dyDescent="0.2">
      <c r="G345" s="58" t="s">
        <v>120</v>
      </c>
      <c r="H345" s="57"/>
      <c r="I345" s="57"/>
      <c r="J345" s="11">
        <f>H$344</f>
        <v>22329.834491445163</v>
      </c>
      <c r="K345" s="11">
        <f>J345*$C$10</f>
        <v>8931.9337965780651</v>
      </c>
      <c r="L345" s="24">
        <f>$C$354</f>
        <v>3310.3518866330664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22329.834491445163</v>
      </c>
      <c r="AE345" s="5">
        <f>-$W345*K345</f>
        <v>-8931.9337965780651</v>
      </c>
      <c r="AF345" s="5">
        <f>-$W345*L345</f>
        <v>-3310.3518866330664</v>
      </c>
      <c r="AG345" s="5"/>
      <c r="AH345" s="5">
        <f>SUM(AD345:AG345)</f>
        <v>10087.548808234031</v>
      </c>
      <c r="AI345" s="42">
        <f>Y345-AA345</f>
        <v>0</v>
      </c>
      <c r="AJ345" s="42"/>
      <c r="AK345" s="42">
        <f>SUM(AH345:AJ345)</f>
        <v>10087.548808234031</v>
      </c>
      <c r="AL345" s="6" t="s">
        <v>39</v>
      </c>
      <c r="AM345" s="36">
        <f>AK372</f>
        <v>23080.197262390899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22329.834491445163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(Interventions)'!$B$392:$AV$512, 37)</f>
        <v>14.911309028390034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1.4911309028390034E-2</v>
      </c>
      <c r="V346" s="39">
        <f>MIN(S346*T346,T346-U346)</f>
        <v>1.1402544E-3</v>
      </c>
      <c r="W346" s="32">
        <f>T346-SUM(U346:V346)</f>
        <v>0.98394843657161002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5.9256228300808411</v>
      </c>
      <c r="AC346" s="32"/>
      <c r="AD346" s="5">
        <f t="shared" ref="AD346:AD348" si="398">$W346*J346</f>
        <v>21971.40573676028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-8980.0227248583014</v>
      </c>
      <c r="AH346" s="5">
        <f t="shared" ref="AH346:AH354" si="400">SUM(AD346:AG346)</f>
        <v>12991.383011901979</v>
      </c>
      <c r="AI346" s="42">
        <f>-M346*$W345*(N346-N345)/1000</f>
        <v>0</v>
      </c>
      <c r="AJ346" s="42">
        <f>$D$6*SUM(Y346:Z346,AD346:AE346)</f>
        <v>2155.9856894251839</v>
      </c>
      <c r="AK346" s="42">
        <f t="shared" ref="AK346" si="401">SUM(AH346:AJ346)</f>
        <v>15147.368701327163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22329.834491445163</v>
      </c>
      <c r="K347" s="11">
        <f t="shared" ref="K347:K365" si="403">J347*$C$11</f>
        <v>223.29834491445163</v>
      </c>
      <c r="L347" s="24">
        <f>$C$355</f>
        <v>2640.4568518897113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(Interventions)'!$B$392:$AV$512, 37)</f>
        <v>16.316381494167029</v>
      </c>
      <c r="S347" s="46">
        <f>VLOOKUP(I347, '[1]Lapse Rates'!$A$4:$F$24, 6)</f>
        <v>1.1150343000000001E-3</v>
      </c>
      <c r="T347" s="33">
        <f t="shared" ref="T347:T349" si="404">W346</f>
        <v>0.98394843657161002</v>
      </c>
      <c r="U347" s="33">
        <f>T347*R347/1000</f>
        <v>1.6054478061691597E-2</v>
      </c>
      <c r="V347" s="39">
        <f t="shared" ref="V347:V365" si="405">MIN(S347*T347,T347-U347)</f>
        <v>1.0971362562087197E-3</v>
      </c>
      <c r="W347" s="32">
        <f>T347-SUM(U347:V347)</f>
        <v>0.96679682225370966</v>
      </c>
      <c r="X347" s="32"/>
      <c r="Y347" s="5">
        <f t="shared" ref="Y347:Z362" si="406">AA346</f>
        <v>0</v>
      </c>
      <c r="Z347" s="5">
        <f t="shared" si="406"/>
        <v>5.9256228300808411</v>
      </c>
      <c r="AA347" s="5">
        <f>O347*W347</f>
        <v>0</v>
      </c>
      <c r="AB347" s="5">
        <f t="shared" si="397"/>
        <v>5.8223308346902929</v>
      </c>
      <c r="AC347" s="32"/>
      <c r="AD347" s="5">
        <f t="shared" si="398"/>
        <v>21588.413027780465</v>
      </c>
      <c r="AE347" s="5">
        <f t="shared" si="399"/>
        <v>-215.88413027780464</v>
      </c>
      <c r="AF347" s="5">
        <f t="shared" si="399"/>
        <v>-2552.785293705007</v>
      </c>
      <c r="AG347" s="5">
        <f t="shared" ref="AG347:AG350" si="407">-U347*M347</f>
        <v>-9668.4722686144687</v>
      </c>
      <c r="AH347" s="5">
        <f t="shared" si="400"/>
        <v>9151.2713351831826</v>
      </c>
      <c r="AI347" s="42">
        <f>-M347*($W346*N347-$W345*N346)/1000</f>
        <v>0</v>
      </c>
      <c r="AJ347" s="42">
        <f t="shared" ref="AJ347:AJ348" si="408">$D$6*SUM(Y347:Z347,AD347:AE347)</f>
        <v>2097.226388444642</v>
      </c>
      <c r="AK347" s="42">
        <f>SUM(AH347:AJ347)</f>
        <v>11248.497723627825</v>
      </c>
      <c r="AL347" s="48" t="s">
        <v>59</v>
      </c>
      <c r="AM347" s="54">
        <f>AK372/AD372</f>
        <v>0.10000001660041226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22329.834491445163</v>
      </c>
      <c r="K348" s="11">
        <f t="shared" si="403"/>
        <v>223.29834491445163</v>
      </c>
      <c r="L348" s="24">
        <f t="shared" ref="L348:L365" si="409">$C$355</f>
        <v>2640.4568518897113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(Interventions)'!$B$392:$AV$512, 37)</f>
        <v>17.808368513753816</v>
      </c>
      <c r="S348" s="46">
        <f>VLOOKUP(I348, '[1]Lapse Rates'!$A$4:$F$24, 6)</f>
        <v>9.1335750000000001E-4</v>
      </c>
      <c r="T348" s="33">
        <f t="shared" si="404"/>
        <v>0.96679682225370966</v>
      </c>
      <c r="U348" s="33">
        <f t="shared" ref="U348:U365" si="410">T348*R348/1000</f>
        <v>1.7217074088620207E-2</v>
      </c>
      <c r="V348" s="39">
        <f t="shared" si="405"/>
        <v>8.8303112858159269E-4</v>
      </c>
      <c r="W348" s="32">
        <f t="shared" ref="W348:W365" si="411">T348-SUM(U348:V348)</f>
        <v>0.94869671703650782</v>
      </c>
      <c r="X348" s="32"/>
      <c r="Y348" s="5">
        <f t="shared" si="406"/>
        <v>0</v>
      </c>
      <c r="Z348" s="5">
        <f t="shared" si="406"/>
        <v>5.8223308346902929</v>
      </c>
      <c r="AA348" s="5">
        <f t="shared" ref="AA348:AA365" si="412">O348*W348</f>
        <v>0</v>
      </c>
      <c r="AB348" s="5">
        <f t="shared" si="397"/>
        <v>5.713326752041791</v>
      </c>
      <c r="AC348" s="32"/>
      <c r="AD348" s="5">
        <f t="shared" si="398"/>
        <v>21184.240674002605</v>
      </c>
      <c r="AE348" s="5">
        <f t="shared" si="399"/>
        <v>-211.84240674002604</v>
      </c>
      <c r="AF348" s="5">
        <f>-$W348*L348</f>
        <v>-2504.9927468643218</v>
      </c>
      <c r="AG348" s="5">
        <f t="shared" si="407"/>
        <v>-10368.621311315659</v>
      </c>
      <c r="AH348" s="5">
        <f t="shared" si="400"/>
        <v>8098.784209082598</v>
      </c>
      <c r="AI348" s="42">
        <f>-M348*($W347*N348-$W346*N347)/1000</f>
        <v>0</v>
      </c>
      <c r="AJ348" s="42">
        <f t="shared" si="408"/>
        <v>2057.9634406733421</v>
      </c>
      <c r="AK348" s="42">
        <f t="shared" ref="AK348:AK355" si="413">SUM(AH348:AJ348)</f>
        <v>10156.74764975594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22329.834491445163</v>
      </c>
      <c r="K349" s="11">
        <f t="shared" si="403"/>
        <v>223.29834491445163</v>
      </c>
      <c r="L349" s="24">
        <f t="shared" si="409"/>
        <v>2640.4568518897113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(Interventions)'!$B$392:$AV$512, 37)</f>
        <v>19.386134652622808</v>
      </c>
      <c r="S349" s="46">
        <f>VLOOKUP(I349, '[1]Lapse Rates'!$A$4:$F$24, 6)</f>
        <v>8.7679360000000005E-4</v>
      </c>
      <c r="T349" s="33">
        <f t="shared" si="404"/>
        <v>0.94869671703650782</v>
      </c>
      <c r="U349" s="33">
        <f t="shared" si="410"/>
        <v>1.8391562300970939E-2</v>
      </c>
      <c r="V349" s="39">
        <f t="shared" si="405"/>
        <v>8.318112098386211E-4</v>
      </c>
      <c r="W349" s="32">
        <f t="shared" si="411"/>
        <v>0.92947334352569821</v>
      </c>
      <c r="X349" s="32"/>
      <c r="Y349" s="5">
        <f>AA348</f>
        <v>0</v>
      </c>
      <c r="Z349" s="5">
        <f t="shared" si="406"/>
        <v>5.713326752041791</v>
      </c>
      <c r="AA349" s="5">
        <f t="shared" si="412"/>
        <v>0</v>
      </c>
      <c r="AB349" s="5">
        <f t="shared" si="397"/>
        <v>5.597558021981377</v>
      </c>
      <c r="AC349" s="32"/>
      <c r="AD349" s="5">
        <f>$W349*J349</f>
        <v>20754.985925138993</v>
      </c>
      <c r="AE349" s="5">
        <f t="shared" si="399"/>
        <v>-207.54985925138996</v>
      </c>
      <c r="AF349" s="5">
        <f t="shared" si="399"/>
        <v>-2454.2342585612691</v>
      </c>
      <c r="AG349" s="5">
        <f t="shared" si="407"/>
        <v>-11075.932172951429</v>
      </c>
      <c r="AH349" s="5">
        <f t="shared" si="400"/>
        <v>7017.2696343749067</v>
      </c>
      <c r="AI349" s="42">
        <f t="shared" ref="AI349:AI365" si="415">-M349*($W348*N349-$W347*N348)/1000</f>
        <v>0</v>
      </c>
      <c r="AJ349" s="42">
        <f>$D$6*SUM(Y349:Z349,AD349:AE349)</f>
        <v>2016.2639554179491</v>
      </c>
      <c r="AK349" s="42">
        <f t="shared" si="413"/>
        <v>9033.5335897928562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22329.834491445163</v>
      </c>
      <c r="K350" s="11">
        <f t="shared" si="403"/>
        <v>223.29834491445163</v>
      </c>
      <c r="L350" s="24">
        <f t="shared" si="409"/>
        <v>2640.4568518897113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(Interventions)'!$B$392:$AV$512, 37)</f>
        <v>21.155797539143641</v>
      </c>
      <c r="S350" s="46">
        <f>VLOOKUP(I350, '[1]Lapse Rates'!$A$4:$F$24, 6)</f>
        <v>8.7786349999999995E-4</v>
      </c>
      <c r="T350" s="33">
        <f>W349</f>
        <v>0.92947334352569821</v>
      </c>
      <c r="U350" s="33">
        <f t="shared" si="410"/>
        <v>1.9663749873660579E-2</v>
      </c>
      <c r="V350" s="39">
        <f t="shared" si="405"/>
        <v>8.1595072250417169E-4</v>
      </c>
      <c r="W350" s="32">
        <f t="shared" si="411"/>
        <v>0.90899364292953344</v>
      </c>
      <c r="X350" s="32"/>
      <c r="Y350" s="5">
        <f t="shared" ref="Y350:Z365" si="416">AA349</f>
        <v>0</v>
      </c>
      <c r="Z350" s="5">
        <f t="shared" si="406"/>
        <v>5.597558021981377</v>
      </c>
      <c r="AA350" s="5">
        <f t="shared" si="412"/>
        <v>0</v>
      </c>
      <c r="AB350" s="5">
        <f t="shared" si="397"/>
        <v>5.4742233258780999</v>
      </c>
      <c r="AC350" s="32"/>
      <c r="AD350" s="5">
        <f t="shared" ref="AD350:AD364" si="417">$W350*J350</f>
        <v>20297.677600392286</v>
      </c>
      <c r="AE350" s="5">
        <f t="shared" si="399"/>
        <v>-202.97677600392285</v>
      </c>
      <c r="AF350" s="5">
        <f t="shared" si="399"/>
        <v>-2400.1584927974764</v>
      </c>
      <c r="AG350" s="5">
        <f t="shared" si="407"/>
        <v>-11842.080422664736</v>
      </c>
      <c r="AH350" s="5">
        <f t="shared" si="400"/>
        <v>5852.4619089261523</v>
      </c>
      <c r="AI350" s="42">
        <f t="shared" si="415"/>
        <v>0</v>
      </c>
      <c r="AJ350" s="42">
        <f t="shared" ref="AJ350:AJ365" si="418">$D$6*SUM(Y350:Z350,AD350:AE350)</f>
        <v>1971.8392713144551</v>
      </c>
      <c r="AK350" s="42">
        <f t="shared" si="413"/>
        <v>7824.3011802406072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22329.834491445163</v>
      </c>
      <c r="K351" s="11">
        <f t="shared" si="403"/>
        <v>223.29834491445163</v>
      </c>
      <c r="L351" s="24">
        <f t="shared" si="409"/>
        <v>2640.4568518897113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(Interventions)'!$B$392:$AV$512, 37)</f>
        <v>23.143623740613613</v>
      </c>
      <c r="S351" s="46">
        <f>VLOOKUP(I351, '[1]Lapse Rates'!$A$4:$F$24, 6)</f>
        <v>8.7081910000000003E-4</v>
      </c>
      <c r="T351" s="33">
        <f t="shared" ref="T351:T365" si="419">W350</f>
        <v>0.90899364292953344</v>
      </c>
      <c r="U351" s="33">
        <f t="shared" si="410"/>
        <v>2.1037406854570805E-2</v>
      </c>
      <c r="V351" s="39">
        <f t="shared" si="405"/>
        <v>7.9156902604161775E-4</v>
      </c>
      <c r="W351" s="32">
        <f t="shared" si="411"/>
        <v>0.88716466704892105</v>
      </c>
      <c r="X351" s="32"/>
      <c r="Y351" s="5">
        <f t="shared" si="416"/>
        <v>0</v>
      </c>
      <c r="Z351" s="5">
        <f t="shared" si="406"/>
        <v>5.4742233258780999</v>
      </c>
      <c r="AA351" s="5">
        <f t="shared" si="412"/>
        <v>0</v>
      </c>
      <c r="AB351" s="5">
        <f t="shared" si="397"/>
        <v>5.3427629027220469</v>
      </c>
      <c r="AC351" s="32"/>
      <c r="AD351" s="5">
        <f t="shared" si="417"/>
        <v>19810.240181860459</v>
      </c>
      <c r="AE351" s="5">
        <f t="shared" si="399"/>
        <v>-198.10240181860462</v>
      </c>
      <c r="AF351" s="5">
        <f t="shared" si="399"/>
        <v>-2342.5200238637781</v>
      </c>
      <c r="AG351" s="5">
        <f>-U351*M351</f>
        <v>-12669.336492621322</v>
      </c>
      <c r="AH351" s="5">
        <f t="shared" si="400"/>
        <v>4600.281263556757</v>
      </c>
      <c r="AI351" s="42">
        <f t="shared" si="415"/>
        <v>0</v>
      </c>
      <c r="AJ351" s="42">
        <f t="shared" si="418"/>
        <v>1924.4877375303747</v>
      </c>
      <c r="AK351" s="42">
        <f t="shared" si="413"/>
        <v>6524.769001087132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22329.834491445163</v>
      </c>
      <c r="K352" s="11">
        <f t="shared" si="403"/>
        <v>223.29834491445163</v>
      </c>
      <c r="L352" s="24">
        <f t="shared" si="409"/>
        <v>2640.4568518897113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(Interventions)'!$B$392:$AV$512, 37)</f>
        <v>25.413147855214554</v>
      </c>
      <c r="S352" s="46">
        <f>VLOOKUP(I352, '[1]Lapse Rates'!$A$4:$F$24, 6)</f>
        <v>7.8743759999999998E-4</v>
      </c>
      <c r="T352" s="33">
        <f t="shared" si="419"/>
        <v>0.88716466704892105</v>
      </c>
      <c r="U352" s="33">
        <f t="shared" si="410"/>
        <v>2.2545646855636418E-2</v>
      </c>
      <c r="V352" s="39">
        <f t="shared" si="405"/>
        <v>6.9858681622580142E-4</v>
      </c>
      <c r="W352" s="32">
        <f t="shared" si="411"/>
        <v>0.86392043337705882</v>
      </c>
      <c r="X352" s="32"/>
      <c r="Y352" s="5">
        <f t="shared" si="416"/>
        <v>0</v>
      </c>
      <c r="Z352" s="5">
        <f t="shared" si="406"/>
        <v>5.3427629027220469</v>
      </c>
      <c r="AA352" s="5">
        <f t="shared" si="412"/>
        <v>0</v>
      </c>
      <c r="AB352" s="5">
        <f t="shared" si="397"/>
        <v>5.2027793867223275</v>
      </c>
      <c r="AC352" s="32"/>
      <c r="AD352" s="5">
        <f t="shared" si="417"/>
        <v>19291.200291087302</v>
      </c>
      <c r="AE352" s="5">
        <f t="shared" si="399"/>
        <v>-192.91200291087301</v>
      </c>
      <c r="AF352" s="5">
        <f t="shared" si="399"/>
        <v>-2281.144627797984</v>
      </c>
      <c r="AG352" s="5">
        <f t="shared" ref="AG352:AG365" si="420">-U352*M352</f>
        <v>-13577.642360223064</v>
      </c>
      <c r="AH352" s="5">
        <f t="shared" si="400"/>
        <v>3239.501300155378</v>
      </c>
      <c r="AI352" s="42">
        <f t="shared" si="415"/>
        <v>0</v>
      </c>
      <c r="AJ352" s="42">
        <f t="shared" si="418"/>
        <v>1874.0662061108646</v>
      </c>
      <c r="AK352" s="42">
        <f t="shared" si="413"/>
        <v>5113.5675062662431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22329.834491445163</v>
      </c>
      <c r="K353" s="11">
        <f t="shared" si="403"/>
        <v>223.29834491445163</v>
      </c>
      <c r="L353" s="24">
        <f t="shared" si="409"/>
        <v>2640.4568518897113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(Interventions)'!$B$392:$AV$512, 37)</f>
        <v>28.022065110614879</v>
      </c>
      <c r="S353" s="46">
        <f>VLOOKUP(I353, '[1]Lapse Rates'!$A$4:$F$24, 6)</f>
        <v>7.0183349999999997E-4</v>
      </c>
      <c r="T353" s="33">
        <f t="shared" si="419"/>
        <v>0.86392043337705882</v>
      </c>
      <c r="U353" s="33">
        <f t="shared" si="410"/>
        <v>2.4208834634482562E-2</v>
      </c>
      <c r="V353" s="39">
        <f t="shared" si="405"/>
        <v>6.0632830147853793E-4</v>
      </c>
      <c r="W353" s="32">
        <f t="shared" si="411"/>
        <v>0.83910527044109773</v>
      </c>
      <c r="X353" s="32"/>
      <c r="Y353" s="5">
        <f t="shared" si="416"/>
        <v>0</v>
      </c>
      <c r="Z353" s="5">
        <f t="shared" si="406"/>
        <v>5.2027793867223275</v>
      </c>
      <c r="AA353" s="5">
        <f t="shared" si="412"/>
        <v>0</v>
      </c>
      <c r="AB353" s="5">
        <f t="shared" si="397"/>
        <v>5.0533352791247186</v>
      </c>
      <c r="AC353" s="32"/>
      <c r="AD353" s="5">
        <f t="shared" si="417"/>
        <v>18737.081809849045</v>
      </c>
      <c r="AE353" s="5">
        <f t="shared" si="399"/>
        <v>-187.37081809849045</v>
      </c>
      <c r="AF353" s="5">
        <f t="shared" si="399"/>
        <v>-2215.6212607929656</v>
      </c>
      <c r="AG353" s="5">
        <f t="shared" si="420"/>
        <v>-14579.262273089798</v>
      </c>
      <c r="AH353" s="5">
        <f t="shared" si="400"/>
        <v>1754.8274578677901</v>
      </c>
      <c r="AI353" s="42">
        <f t="shared" si="415"/>
        <v>0</v>
      </c>
      <c r="AJ353" s="42">
        <f t="shared" si="418"/>
        <v>1820.2370409485673</v>
      </c>
      <c r="AK353" s="42">
        <f t="shared" si="413"/>
        <v>3575.0644988163576</v>
      </c>
    </row>
    <row r="354" spans="1:37" ht="15" x14ac:dyDescent="0.2">
      <c r="A354" s="12"/>
      <c r="B354" s="13">
        <v>1</v>
      </c>
      <c r="C354" s="10">
        <f>$H$344*0.14+$B$357</f>
        <v>3310.3518866330664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22329.834491445163</v>
      </c>
      <c r="K354" s="11">
        <f t="shared" si="403"/>
        <v>223.29834491445163</v>
      </c>
      <c r="L354" s="24">
        <f t="shared" si="409"/>
        <v>2640.4568518897113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(Interventions)'!$B$392:$AV$512, 37)</f>
        <v>31.021519457091888</v>
      </c>
      <c r="S354" s="46">
        <f>VLOOKUP(I354, '[1]Lapse Rates'!$A$4:$F$24, 6)</f>
        <v>6.5742610000000005E-4</v>
      </c>
      <c r="T354" s="33">
        <f t="shared" si="419"/>
        <v>0.83910527044109773</v>
      </c>
      <c r="U354" s="33">
        <f t="shared" si="410"/>
        <v>2.6030320473536865E-2</v>
      </c>
      <c r="V354" s="39">
        <f t="shared" si="405"/>
        <v>5.5164970543553624E-4</v>
      </c>
      <c r="W354" s="32">
        <f t="shared" si="411"/>
        <v>0.81252330026212527</v>
      </c>
      <c r="X354" s="32"/>
      <c r="Y354" s="5">
        <f t="shared" si="416"/>
        <v>0</v>
      </c>
      <c r="Z354" s="5">
        <f t="shared" si="406"/>
        <v>5.0533352791247186</v>
      </c>
      <c r="AA354" s="5">
        <f t="shared" si="412"/>
        <v>0</v>
      </c>
      <c r="AB354" s="5">
        <f t="shared" si="397"/>
        <v>4.893250945935594</v>
      </c>
      <c r="AC354" s="32"/>
      <c r="AD354" s="5">
        <f t="shared" si="417"/>
        <v>18143.51081529606</v>
      </c>
      <c r="AE354" s="5">
        <f t="shared" si="399"/>
        <v>-181.43510815296059</v>
      </c>
      <c r="AF354" s="5">
        <f t="shared" si="399"/>
        <v>-2145.4327154971697</v>
      </c>
      <c r="AG354" s="5">
        <f t="shared" si="420"/>
        <v>-15676.213868457633</v>
      </c>
      <c r="AH354" s="5">
        <f t="shared" si="400"/>
        <v>140.42912318829804</v>
      </c>
      <c r="AI354" s="42">
        <f t="shared" si="415"/>
        <v>0</v>
      </c>
      <c r="AJ354" s="42">
        <f t="shared" si="418"/>
        <v>1762.5753590616202</v>
      </c>
      <c r="AK354" s="42">
        <f t="shared" si="413"/>
        <v>1903.0044822499183</v>
      </c>
    </row>
    <row r="355" spans="1:37" ht="15" x14ac:dyDescent="0.2">
      <c r="A355" s="12"/>
      <c r="B355" s="70" t="s">
        <v>49</v>
      </c>
      <c r="C355" s="10">
        <f>$H$344*0.11+$B$357</f>
        <v>2640.4568518897113</v>
      </c>
      <c r="D355" s="1"/>
      <c r="E355" s="1"/>
      <c r="F355" s="1"/>
      <c r="I355" s="2">
        <f t="shared" si="402"/>
        <v>10</v>
      </c>
      <c r="J355" s="11">
        <f t="shared" si="392"/>
        <v>22329.834491445163</v>
      </c>
      <c r="K355" s="11">
        <f t="shared" si="403"/>
        <v>223.29834491445163</v>
      </c>
      <c r="L355" s="24">
        <f t="shared" si="409"/>
        <v>2640.4568518897113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(Interventions)'!$B$392:$AV$512, 37)</f>
        <v>34.585142998370223</v>
      </c>
      <c r="S355" s="46">
        <f>VLOOKUP(I355, '[1]Lapse Rates'!$A$4:$F$24, 6)</f>
        <v>5.9033320000000003E-4</v>
      </c>
      <c r="T355" s="33">
        <f t="shared" si="419"/>
        <v>0.81252330026212527</v>
      </c>
      <c r="U355" s="33">
        <f t="shared" si="410"/>
        <v>2.8101234529073309E-2</v>
      </c>
      <c r="V355" s="39">
        <f t="shared" si="405"/>
        <v>4.7965947991830129E-4</v>
      </c>
      <c r="W355" s="32">
        <f t="shared" si="411"/>
        <v>0.78394240625313372</v>
      </c>
      <c r="X355" s="32"/>
      <c r="Y355" s="5">
        <f t="shared" si="416"/>
        <v>0</v>
      </c>
      <c r="Z355" s="5">
        <f t="shared" si="406"/>
        <v>4.893250945935594</v>
      </c>
      <c r="AA355" s="5">
        <f t="shared" si="412"/>
        <v>0</v>
      </c>
      <c r="AB355" s="5">
        <f t="shared" si="397"/>
        <v>4.7211285137541843</v>
      </c>
      <c r="AC355" s="32"/>
      <c r="AD355" s="5">
        <f t="shared" si="417"/>
        <v>17505.304182457741</v>
      </c>
      <c r="AE355" s="5">
        <f t="shared" si="399"/>
        <v>-175.05304182457741</v>
      </c>
      <c r="AF355" s="5">
        <f t="shared" si="399"/>
        <v>-2069.9660980779945</v>
      </c>
      <c r="AG355" s="5">
        <f t="shared" si="420"/>
        <v>-16923.378369209291</v>
      </c>
      <c r="AH355" s="5">
        <f>SUM(AD355:AG355)</f>
        <v>-1663.0933266541215</v>
      </c>
      <c r="AI355" s="42">
        <f t="shared" si="415"/>
        <v>0</v>
      </c>
      <c r="AJ355" s="42">
        <f t="shared" si="418"/>
        <v>1700.5776648139101</v>
      </c>
      <c r="AK355" s="42">
        <f t="shared" si="413"/>
        <v>37.484338159788649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22329.834491445163</v>
      </c>
      <c r="K356" s="11">
        <f t="shared" si="403"/>
        <v>223.29834491445163</v>
      </c>
      <c r="L356" s="24">
        <f t="shared" si="409"/>
        <v>2640.4568518897113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(Interventions)'!$B$392:$AV$512, 37)</f>
        <v>38.67837715000055</v>
      </c>
      <c r="S356" s="46">
        <f>VLOOKUP(I356, '[1]Lapse Rates'!$A$4:$F$24, 6)</f>
        <v>5.0522920000000001E-4</v>
      </c>
      <c r="T356" s="33">
        <f t="shared" si="419"/>
        <v>0.78394240625313372</v>
      </c>
      <c r="U356" s="33">
        <f t="shared" si="410"/>
        <v>3.0321620052937658E-2</v>
      </c>
      <c r="V356" s="39">
        <f t="shared" si="405"/>
        <v>3.9607059475734574E-4</v>
      </c>
      <c r="W356" s="32">
        <f t="shared" si="411"/>
        <v>0.75322471560543869</v>
      </c>
      <c r="X356" s="31"/>
      <c r="Y356" s="5">
        <f t="shared" si="416"/>
        <v>0</v>
      </c>
      <c r="Z356" s="5">
        <f t="shared" si="406"/>
        <v>4.7211285137541843</v>
      </c>
      <c r="AA356" s="5">
        <f t="shared" si="412"/>
        <v>0</v>
      </c>
      <c r="AB356" s="5">
        <f t="shared" si="397"/>
        <v>4.536137672543477</v>
      </c>
      <c r="AC356" s="32"/>
      <c r="AD356" s="5">
        <f t="shared" si="417"/>
        <v>16819.383234335299</v>
      </c>
      <c r="AE356" s="5">
        <f t="shared" si="399"/>
        <v>-168.19383234335299</v>
      </c>
      <c r="AF356" s="5">
        <f t="shared" si="399"/>
        <v>-1988.8573613330598</v>
      </c>
      <c r="AG356" s="5">
        <f t="shared" si="420"/>
        <v>-18260.558922860593</v>
      </c>
      <c r="AH356" s="5">
        <f t="shared" ref="AH356:AH365" si="421">SUM(AD356:AG356)</f>
        <v>-3598.2268822017068</v>
      </c>
      <c r="AI356" s="42">
        <f t="shared" si="415"/>
        <v>0</v>
      </c>
      <c r="AJ356" s="42">
        <f t="shared" si="418"/>
        <v>1633.9448230426092</v>
      </c>
      <c r="AK356" s="42">
        <f t="shared" ref="AK356:AK365" si="422">SUM(AH356:AJ356)</f>
        <v>-1964.2820591590976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22329.834491445163</v>
      </c>
      <c r="K357" s="11">
        <f t="shared" si="403"/>
        <v>223.29834491445163</v>
      </c>
      <c r="L357" s="24">
        <f t="shared" si="409"/>
        <v>2640.4568518897113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(Interventions)'!$B$392:$AV$512, 37)</f>
        <v>43.359300783644024</v>
      </c>
      <c r="S357" s="46">
        <f>VLOOKUP(I357, '[1]Lapse Rates'!$A$4:$F$24, 6)</f>
        <v>4.8306569999999999E-4</v>
      </c>
      <c r="T357" s="33">
        <f t="shared" si="419"/>
        <v>0.75322471560543869</v>
      </c>
      <c r="U357" s="33">
        <f t="shared" si="410"/>
        <v>3.2659297001610944E-2</v>
      </c>
      <c r="V357" s="39">
        <f t="shared" si="405"/>
        <v>3.6385702450124216E-4</v>
      </c>
      <c r="W357" s="32">
        <f t="shared" si="411"/>
        <v>0.72020156157932647</v>
      </c>
      <c r="X357" s="31"/>
      <c r="Y357" s="5">
        <f t="shared" si="416"/>
        <v>0</v>
      </c>
      <c r="Z357" s="5">
        <f t="shared" si="406"/>
        <v>4.536137672543477</v>
      </c>
      <c r="AA357" s="5">
        <f t="shared" si="412"/>
        <v>0</v>
      </c>
      <c r="AB357" s="5">
        <f t="shared" si="397"/>
        <v>4.3372626622835622</v>
      </c>
      <c r="AC357" s="32"/>
      <c r="AD357" s="5">
        <f t="shared" si="417"/>
        <v>16081.981670546711</v>
      </c>
      <c r="AE357" s="5">
        <f t="shared" si="399"/>
        <v>-160.8198167054671</v>
      </c>
      <c r="AF357" s="5">
        <f t="shared" si="399"/>
        <v>-1901.6611480138024</v>
      </c>
      <c r="AG357" s="5">
        <f t="shared" si="420"/>
        <v>-19668.375773983156</v>
      </c>
      <c r="AH357" s="5">
        <f t="shared" si="421"/>
        <v>-5648.875068155714</v>
      </c>
      <c r="AI357" s="42">
        <f t="shared" si="415"/>
        <v>0</v>
      </c>
      <c r="AJ357" s="42">
        <f t="shared" si="418"/>
        <v>1562.3109729675027</v>
      </c>
      <c r="AK357" s="42">
        <f t="shared" si="422"/>
        <v>-4086.5640951882115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22329.834491445163</v>
      </c>
      <c r="K358" s="11">
        <f t="shared" si="403"/>
        <v>223.29834491445163</v>
      </c>
      <c r="L358" s="24">
        <f t="shared" si="409"/>
        <v>2640.4568518897113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(Interventions)'!$B$392:$AV$512, 37)</f>
        <v>48.743326260293593</v>
      </c>
      <c r="S358" s="46">
        <f>VLOOKUP(I358, '[1]Lapse Rates'!$A$4:$F$24, 6)</f>
        <v>4.5965829999999999E-4</v>
      </c>
      <c r="T358" s="33">
        <f t="shared" si="419"/>
        <v>0.72020156157932647</v>
      </c>
      <c r="U358" s="33">
        <f t="shared" si="410"/>
        <v>3.5105019689234032E-2</v>
      </c>
      <c r="V358" s="39">
        <f t="shared" si="405"/>
        <v>3.310466254528985E-4</v>
      </c>
      <c r="W358" s="32">
        <f t="shared" si="411"/>
        <v>0.68476549526463959</v>
      </c>
      <c r="X358" s="31"/>
      <c r="Y358" s="5">
        <f t="shared" si="416"/>
        <v>0</v>
      </c>
      <c r="Z358" s="5">
        <f t="shared" si="406"/>
        <v>4.3372626622835622</v>
      </c>
      <c r="AA358" s="5">
        <f t="shared" si="412"/>
        <v>0</v>
      </c>
      <c r="AB358" s="5">
        <f t="shared" si="397"/>
        <v>4.1238563944772864</v>
      </c>
      <c r="AC358" s="32"/>
      <c r="AD358" s="5">
        <f t="shared" si="417"/>
        <v>15290.700174711877</v>
      </c>
      <c r="AE358" s="5">
        <f t="shared" si="399"/>
        <v>-152.90700174711878</v>
      </c>
      <c r="AF358" s="5">
        <f t="shared" si="399"/>
        <v>-1808.0937439091692</v>
      </c>
      <c r="AG358" s="5">
        <f t="shared" si="420"/>
        <v>-21141.260902427723</v>
      </c>
      <c r="AH358" s="5">
        <f t="shared" si="421"/>
        <v>-7811.5614733721322</v>
      </c>
      <c r="AI358" s="42">
        <f t="shared" si="415"/>
        <v>0</v>
      </c>
      <c r="AJ358" s="42">
        <f t="shared" si="418"/>
        <v>1485.442995735013</v>
      </c>
      <c r="AK358" s="42">
        <f t="shared" si="422"/>
        <v>-6326.1184776371192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22329.834491445163</v>
      </c>
      <c r="K359" s="11">
        <f t="shared" si="403"/>
        <v>223.29834491445163</v>
      </c>
      <c r="L359" s="24">
        <f t="shared" si="409"/>
        <v>2640.4568518897113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(Interventions)'!$B$392:$AV$512, 37)</f>
        <v>54.729547859445468</v>
      </c>
      <c r="S359" s="46">
        <f>VLOOKUP(I359, '[1]Lapse Rates'!$A$4:$F$24, 6)</f>
        <v>3.6747819999999998E-4</v>
      </c>
      <c r="T359" s="33">
        <f t="shared" si="419"/>
        <v>0.68476549526463959</v>
      </c>
      <c r="U359" s="33">
        <f t="shared" si="410"/>
        <v>3.7476905945582971E-2</v>
      </c>
      <c r="V359" s="39">
        <f t="shared" si="405"/>
        <v>2.5163639162195829E-4</v>
      </c>
      <c r="W359" s="32">
        <f t="shared" si="411"/>
        <v>0.64703695292743468</v>
      </c>
      <c r="X359" s="31"/>
      <c r="Y359" s="5">
        <f t="shared" si="416"/>
        <v>0</v>
      </c>
      <c r="Z359" s="5">
        <f t="shared" si="406"/>
        <v>4.1238563944772864</v>
      </c>
      <c r="AA359" s="5">
        <f t="shared" si="412"/>
        <v>0</v>
      </c>
      <c r="AB359" s="5">
        <f t="shared" si="397"/>
        <v>3.8966441712453608</v>
      </c>
      <c r="AC359" s="32"/>
      <c r="AD359" s="5">
        <f t="shared" si="417"/>
        <v>14448.22806871861</v>
      </c>
      <c r="AE359" s="5">
        <f t="shared" si="399"/>
        <v>-144.48228068718612</v>
      </c>
      <c r="AF359" s="5">
        <f t="shared" si="399"/>
        <v>-1708.4731557830855</v>
      </c>
      <c r="AG359" s="5">
        <f t="shared" si="420"/>
        <v>-22569.679590702486</v>
      </c>
      <c r="AH359" s="5">
        <f t="shared" si="421"/>
        <v>-9974.4069584541467</v>
      </c>
      <c r="AI359" s="42">
        <f t="shared" si="415"/>
        <v>0</v>
      </c>
      <c r="AJ359" s="42">
        <f t="shared" si="418"/>
        <v>1403.6020121181812</v>
      </c>
      <c r="AK359" s="42">
        <f t="shared" si="422"/>
        <v>-8570.8049463359657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22329.834491445163</v>
      </c>
      <c r="K360" s="11">
        <f t="shared" si="403"/>
        <v>223.29834491445163</v>
      </c>
      <c r="L360" s="24">
        <f t="shared" si="409"/>
        <v>2640.4568518897113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(Interventions)'!$B$392:$AV$512, 37)</f>
        <v>61.351724414542161</v>
      </c>
      <c r="S360" s="46">
        <f>VLOOKUP(I360, '[1]Lapse Rates'!$A$4:$F$24, 6)</f>
        <v>3.9775519999999998E-4</v>
      </c>
      <c r="T360" s="33">
        <f t="shared" si="419"/>
        <v>0.64703695292743468</v>
      </c>
      <c r="U360" s="33">
        <f t="shared" si="410"/>
        <v>3.9696832822029057E-2</v>
      </c>
      <c r="V360" s="39">
        <f t="shared" si="405"/>
        <v>2.5736231261904233E-4</v>
      </c>
      <c r="W360" s="32">
        <f t="shared" si="411"/>
        <v>0.60708275779278664</v>
      </c>
      <c r="X360" s="31"/>
      <c r="Y360" s="5">
        <f t="shared" si="416"/>
        <v>0</v>
      </c>
      <c r="Z360" s="5">
        <f t="shared" si="406"/>
        <v>3.8966441712453608</v>
      </c>
      <c r="AA360" s="5">
        <f t="shared" si="412"/>
        <v>0</v>
      </c>
      <c r="AB360" s="5">
        <f t="shared" si="397"/>
        <v>3.6560284214279211</v>
      </c>
      <c r="AC360" s="32"/>
      <c r="AD360" s="5">
        <f t="shared" si="417"/>
        <v>13556.057504123017</v>
      </c>
      <c r="AE360" s="5">
        <f t="shared" si="399"/>
        <v>-135.56057504123018</v>
      </c>
      <c r="AF360" s="5">
        <f t="shared" si="399"/>
        <v>-1602.9758274780654</v>
      </c>
      <c r="AG360" s="5">
        <f t="shared" si="420"/>
        <v>-23906.583933577738</v>
      </c>
      <c r="AH360" s="5">
        <f t="shared" si="421"/>
        <v>-12089.062831974017</v>
      </c>
      <c r="AI360" s="42">
        <f t="shared" si="415"/>
        <v>0</v>
      </c>
      <c r="AJ360" s="42">
        <f t="shared" si="418"/>
        <v>1316.9330095361224</v>
      </c>
      <c r="AK360" s="42">
        <f t="shared" si="422"/>
        <v>-10772.129822437895</v>
      </c>
    </row>
    <row r="361" spans="1:37" ht="15" x14ac:dyDescent="0.2">
      <c r="I361" s="2">
        <f t="shared" si="402"/>
        <v>16</v>
      </c>
      <c r="J361" s="11">
        <f t="shared" si="392"/>
        <v>22329.834491445163</v>
      </c>
      <c r="K361" s="11">
        <f t="shared" si="403"/>
        <v>223.29834491445163</v>
      </c>
      <c r="L361" s="24">
        <f t="shared" si="409"/>
        <v>2640.4568518897113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(Interventions)'!$B$392:$AV$512, 37)</f>
        <v>68.530914819087712</v>
      </c>
      <c r="S361" s="46">
        <f>VLOOKUP(I361, '[1]Lapse Rates'!$A$4:$F$24, 6)</f>
        <v>2.516404E-4</v>
      </c>
      <c r="T361" s="33">
        <f t="shared" si="419"/>
        <v>0.60708275779278664</v>
      </c>
      <c r="U361" s="33">
        <f t="shared" si="410"/>
        <v>4.1603936762434318E-2</v>
      </c>
      <c r="V361" s="39">
        <f t="shared" si="405"/>
        <v>1.5276654800407995E-4</v>
      </c>
      <c r="W361" s="32">
        <f t="shared" si="411"/>
        <v>0.56532605448234829</v>
      </c>
      <c r="X361" s="31"/>
      <c r="Y361" s="5">
        <f t="shared" si="416"/>
        <v>0</v>
      </c>
      <c r="Z361" s="5">
        <f t="shared" si="406"/>
        <v>3.6560284214279211</v>
      </c>
      <c r="AA361" s="5">
        <f t="shared" si="412"/>
        <v>0</v>
      </c>
      <c r="AB361" s="5">
        <f t="shared" si="397"/>
        <v>3.4045574446485012</v>
      </c>
      <c r="AC361" s="32"/>
      <c r="AD361" s="5">
        <f t="shared" si="417"/>
        <v>12623.637230292548</v>
      </c>
      <c r="AE361" s="5">
        <f t="shared" si="399"/>
        <v>-126.23637230292549</v>
      </c>
      <c r="AF361" s="5">
        <f t="shared" si="399"/>
        <v>-1492.7190541096927</v>
      </c>
      <c r="AG361" s="5">
        <f t="shared" si="420"/>
        <v>-25055.097232504057</v>
      </c>
      <c r="AH361" s="5">
        <f t="shared" si="421"/>
        <v>-14050.415428624126</v>
      </c>
      <c r="AI361" s="42">
        <f t="shared" si="415"/>
        <v>0</v>
      </c>
      <c r="AJ361" s="42">
        <f t="shared" si="418"/>
        <v>1226.3536805569242</v>
      </c>
      <c r="AK361" s="42">
        <f t="shared" si="422"/>
        <v>-12824.061748067203</v>
      </c>
    </row>
    <row r="362" spans="1:37" ht="15" x14ac:dyDescent="0.2">
      <c r="I362" s="2">
        <f t="shared" si="402"/>
        <v>17</v>
      </c>
      <c r="J362" s="11">
        <f t="shared" si="392"/>
        <v>22329.834491445163</v>
      </c>
      <c r="K362" s="11">
        <f t="shared" si="403"/>
        <v>223.29834491445163</v>
      </c>
      <c r="L362" s="24">
        <f t="shared" si="409"/>
        <v>2640.4568518897113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(Interventions)'!$B$392:$AV$512, 37)</f>
        <v>76.371225081552979</v>
      </c>
      <c r="S362" s="46">
        <f>VLOOKUP(I362, '[1]Lapse Rates'!$A$4:$F$24, 6)</f>
        <v>2.7508159999999998E-4</v>
      </c>
      <c r="T362" s="33">
        <f t="shared" si="419"/>
        <v>0.56532605448234829</v>
      </c>
      <c r="U362" s="33">
        <f t="shared" si="410"/>
        <v>4.3174643351337708E-2</v>
      </c>
      <c r="V362" s="39">
        <f t="shared" si="405"/>
        <v>1.5551079558869153E-4</v>
      </c>
      <c r="W362" s="32">
        <f t="shared" si="411"/>
        <v>0.52199590033542187</v>
      </c>
      <c r="X362" s="31"/>
      <c r="Y362" s="5">
        <f t="shared" si="416"/>
        <v>0</v>
      </c>
      <c r="Z362" s="5">
        <f t="shared" si="406"/>
        <v>3.4045574446485012</v>
      </c>
      <c r="AA362" s="5">
        <f t="shared" si="412"/>
        <v>0</v>
      </c>
      <c r="AB362" s="5">
        <f t="shared" si="397"/>
        <v>3.1436106906310077</v>
      </c>
      <c r="AC362" s="32"/>
      <c r="AD362" s="5">
        <f t="shared" si="417"/>
        <v>11656.082059702874</v>
      </c>
      <c r="AE362" s="5">
        <f t="shared" si="399"/>
        <v>-116.56082059702875</v>
      </c>
      <c r="AF362" s="5">
        <f t="shared" si="399"/>
        <v>-1378.3076516990036</v>
      </c>
      <c r="AG362" s="5">
        <f t="shared" si="420"/>
        <v>-26001.022290832756</v>
      </c>
      <c r="AH362" s="5">
        <f t="shared" si="421"/>
        <v>-15839.808703425915</v>
      </c>
      <c r="AI362" s="42">
        <f t="shared" si="415"/>
        <v>0</v>
      </c>
      <c r="AJ362" s="42">
        <f t="shared" si="418"/>
        <v>1132.3610206416035</v>
      </c>
      <c r="AK362" s="42">
        <f t="shared" si="422"/>
        <v>-14707.447682784312</v>
      </c>
    </row>
    <row r="363" spans="1:37" ht="15" x14ac:dyDescent="0.2">
      <c r="I363" s="2">
        <f t="shared" si="402"/>
        <v>18</v>
      </c>
      <c r="J363" s="11">
        <f t="shared" si="392"/>
        <v>22329.834491445163</v>
      </c>
      <c r="K363" s="11">
        <f t="shared" si="403"/>
        <v>223.29834491445163</v>
      </c>
      <c r="L363" s="24">
        <f t="shared" si="409"/>
        <v>2640.4568518897113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(Interventions)'!$B$392:$AV$512, 37)</f>
        <v>85.142933064989606</v>
      </c>
      <c r="S363" s="46">
        <f>VLOOKUP(I363, '[1]Lapse Rates'!$A$4:$F$24, 6)</f>
        <v>2.0998619999999999E-4</v>
      </c>
      <c r="T363" s="33">
        <f t="shared" si="419"/>
        <v>0.52199590033542187</v>
      </c>
      <c r="U363" s="33">
        <f t="shared" si="410"/>
        <v>4.444426200245781E-2</v>
      </c>
      <c r="V363" s="39">
        <f t="shared" si="405"/>
        <v>1.0961193552701396E-4</v>
      </c>
      <c r="W363" s="32">
        <f t="shared" si="411"/>
        <v>0.47744202639743705</v>
      </c>
      <c r="X363" s="31"/>
      <c r="Y363" s="5">
        <f t="shared" si="416"/>
        <v>0</v>
      </c>
      <c r="Z363" s="5">
        <f t="shared" si="416"/>
        <v>3.1436106906310077</v>
      </c>
      <c r="AA363" s="5">
        <f t="shared" si="412"/>
        <v>0</v>
      </c>
      <c r="AB363" s="5">
        <f t="shared" si="397"/>
        <v>2.8752943411530212</v>
      </c>
      <c r="AC363" s="32"/>
      <c r="AD363" s="5">
        <f t="shared" si="417"/>
        <v>10661.201428714961</v>
      </c>
      <c r="AE363" s="5">
        <f t="shared" si="399"/>
        <v>-106.61201428714962</v>
      </c>
      <c r="AF363" s="5">
        <f t="shared" si="399"/>
        <v>-1260.665069981221</v>
      </c>
      <c r="AG363" s="5">
        <f t="shared" si="420"/>
        <v>-26765.623461478164</v>
      </c>
      <c r="AH363" s="5">
        <f t="shared" si="421"/>
        <v>-17471.699117031574</v>
      </c>
      <c r="AI363" s="42">
        <f t="shared" si="415"/>
        <v>0</v>
      </c>
      <c r="AJ363" s="42">
        <f t="shared" si="418"/>
        <v>1035.7136097641194</v>
      </c>
      <c r="AK363" s="42">
        <f t="shared" si="422"/>
        <v>-16435.985507267455</v>
      </c>
    </row>
    <row r="364" spans="1:37" ht="15" x14ac:dyDescent="0.2">
      <c r="I364" s="2">
        <f t="shared" si="402"/>
        <v>19</v>
      </c>
      <c r="J364" s="11">
        <f t="shared" si="392"/>
        <v>22329.834491445163</v>
      </c>
      <c r="K364" s="11">
        <f t="shared" si="403"/>
        <v>223.29834491445163</v>
      </c>
      <c r="L364" s="24">
        <f t="shared" si="409"/>
        <v>2640.4568518897113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(Interventions)'!$B$392:$AV$512, 37)</f>
        <v>94.94283521780757</v>
      </c>
      <c r="S364" s="46">
        <f>VLOOKUP(I364, '[1]Lapse Rates'!$A$4:$F$24, 6)</f>
        <v>1.6037285799999999E-2</v>
      </c>
      <c r="T364" s="33">
        <f t="shared" si="419"/>
        <v>0.47744202639743705</v>
      </c>
      <c r="U364" s="33">
        <f t="shared" si="410"/>
        <v>4.5329699638307998E-2</v>
      </c>
      <c r="V364" s="39">
        <f t="shared" si="405"/>
        <v>7.6568742302668413E-3</v>
      </c>
      <c r="W364" s="32">
        <f t="shared" si="411"/>
        <v>0.42445545252886219</v>
      </c>
      <c r="X364" s="31"/>
      <c r="Y364" s="5">
        <f t="shared" si="416"/>
        <v>0</v>
      </c>
      <c r="Z364" s="5">
        <f t="shared" si="416"/>
        <v>2.8752943411530212</v>
      </c>
      <c r="AA364" s="5">
        <f t="shared" si="412"/>
        <v>0</v>
      </c>
      <c r="AB364" s="5">
        <f t="shared" si="397"/>
        <v>2.5561938272100413</v>
      </c>
      <c r="AC364" s="32"/>
      <c r="AD364" s="5">
        <f t="shared" si="417"/>
        <v>9478.0200039609517</v>
      </c>
      <c r="AE364" s="5">
        <f t="shared" si="399"/>
        <v>-94.780200039609525</v>
      </c>
      <c r="AF364" s="5">
        <f t="shared" si="399"/>
        <v>-1120.7563079517822</v>
      </c>
      <c r="AG364" s="5">
        <f t="shared" si="420"/>
        <v>-27298.859683478586</v>
      </c>
      <c r="AH364" s="5">
        <f t="shared" si="421"/>
        <v>-19036.376187509028</v>
      </c>
      <c r="AI364" s="42">
        <f t="shared" si="415"/>
        <v>0</v>
      </c>
      <c r="AJ364" s="42">
        <f t="shared" si="418"/>
        <v>920.77789113955077</v>
      </c>
      <c r="AK364" s="42">
        <f t="shared" si="422"/>
        <v>-18115.598296369477</v>
      </c>
    </row>
    <row r="365" spans="1:37" ht="15" x14ac:dyDescent="0.2">
      <c r="I365" s="2">
        <f t="shared" si="402"/>
        <v>20</v>
      </c>
      <c r="J365" s="11">
        <f t="shared" si="392"/>
        <v>22329.834491445163</v>
      </c>
      <c r="K365" s="11">
        <f t="shared" si="403"/>
        <v>223.29834491445163</v>
      </c>
      <c r="L365" s="24">
        <f t="shared" si="409"/>
        <v>2640.4568518897113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(Interventions)'!$B$392:$AV$512, 37)</f>
        <v>105.93222386055093</v>
      </c>
      <c r="S365" s="46">
        <f>VLOOKUP(I365, '[1]Lapse Rates'!$A$4:$F$24, 6)</f>
        <v>0</v>
      </c>
      <c r="T365" s="33">
        <f t="shared" si="419"/>
        <v>0.42445545252886219</v>
      </c>
      <c r="U365" s="33">
        <f t="shared" si="410"/>
        <v>4.4963510016118882E-2</v>
      </c>
      <c r="V365" s="39">
        <f t="shared" si="405"/>
        <v>0</v>
      </c>
      <c r="W365" s="32">
        <f t="shared" si="411"/>
        <v>0.37949194251274332</v>
      </c>
      <c r="X365" s="31"/>
      <c r="Y365" s="5">
        <f t="shared" si="416"/>
        <v>0</v>
      </c>
      <c r="Z365" s="5">
        <f t="shared" si="416"/>
        <v>2.5561938272100413</v>
      </c>
      <c r="AA365" s="5">
        <f t="shared" si="412"/>
        <v>0</v>
      </c>
      <c r="AB365" s="5">
        <f t="shared" si="397"/>
        <v>2.2854105304750689</v>
      </c>
      <c r="AC365" s="32"/>
      <c r="AD365" s="5">
        <f>$W365*J365</f>
        <v>8473.9922671465811</v>
      </c>
      <c r="AE365" s="5">
        <f t="shared" si="399"/>
        <v>-84.739922671465806</v>
      </c>
      <c r="AF365" s="5">
        <f t="shared" si="399"/>
        <v>-1002.0320998447095</v>
      </c>
      <c r="AG365" s="5">
        <f t="shared" si="420"/>
        <v>-27078.329673497257</v>
      </c>
      <c r="AH365" s="5">
        <f t="shared" si="421"/>
        <v>-19691.109428866854</v>
      </c>
      <c r="AI365" s="42">
        <f t="shared" si="415"/>
        <v>0</v>
      </c>
      <c r="AJ365" s="42">
        <f t="shared" si="418"/>
        <v>823.23641760745807</v>
      </c>
      <c r="AK365" s="42">
        <f t="shared" si="422"/>
        <v>-18867.873011259395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350703.17837832391</v>
      </c>
      <c r="AE368" s="21">
        <f t="shared" ref="AE368:AK368" si="423">SUM(AE345:AE365)</f>
        <v>-11995.953178079251</v>
      </c>
      <c r="AF368" s="21">
        <f t="shared" si="423"/>
        <v>-39541.748824694623</v>
      </c>
      <c r="AG368" s="21">
        <f t="shared" si="423"/>
        <v>-363106.35372934822</v>
      </c>
      <c r="AH368" s="21">
        <f t="shared" si="423"/>
        <v>-63940.877353798256</v>
      </c>
      <c r="AI368" s="21">
        <f t="shared" si="423"/>
        <v>0</v>
      </c>
      <c r="AJ368" s="21">
        <f t="shared" si="423"/>
        <v>31921.899186849994</v>
      </c>
      <c r="AK368" s="21">
        <f t="shared" si="423"/>
        <v>-32018.978166948258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181172.06854645969</v>
      </c>
      <c r="AE370" s="21">
        <f t="shared" ref="AE370:AK370" si="424">AE345+NPV($D$6,AE346:AE365)</f>
        <v>-10320.270482481454</v>
      </c>
      <c r="AF370" s="21">
        <f t="shared" si="424"/>
        <v>-19727.146719697717</v>
      </c>
      <c r="AG370" s="21">
        <f t="shared" si="424"/>
        <v>-129421.70643329968</v>
      </c>
      <c r="AH370" s="21">
        <f t="shared" si="424"/>
        <v>21702.944910980812</v>
      </c>
      <c r="AI370" s="21">
        <f t="shared" si="424"/>
        <v>0</v>
      </c>
      <c r="AJ370" s="21">
        <f t="shared" si="424"/>
        <v>15450.561018958404</v>
      </c>
      <c r="AK370" s="21">
        <f t="shared" si="424"/>
        <v>37153.505929939201</v>
      </c>
    </row>
    <row r="372" spans="1:39" x14ac:dyDescent="0.15">
      <c r="AC372" s="22" t="str">
        <f>"Present Value at "&amp;TEXT($D$7,"0.00%")&amp;":"</f>
        <v>Present Value at 5.64%:</v>
      </c>
      <c r="AD372" s="21">
        <f>AD345+NPV($D$7,AD346:AD365)</f>
        <v>230801.93430983639</v>
      </c>
      <c r="AE372" s="21">
        <f t="shared" ref="AE372:AK372" si="425">AE345+NPV($D$7,AE346:AE365)</f>
        <v>-10808.676032489479</v>
      </c>
      <c r="AF372" s="21">
        <f t="shared" si="425"/>
        <v>-25502.441568003549</v>
      </c>
      <c r="AG372" s="21">
        <f t="shared" si="425"/>
        <v>-191683.33346688881</v>
      </c>
      <c r="AH372" s="21">
        <f t="shared" si="425"/>
        <v>2807.483242454593</v>
      </c>
      <c r="AI372" s="21">
        <f t="shared" si="425"/>
        <v>0</v>
      </c>
      <c r="AJ372" s="21">
        <f t="shared" si="425"/>
        <v>20272.714019936298</v>
      </c>
      <c r="AK372" s="21">
        <f t="shared" si="425"/>
        <v>23080.197262390899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21971.53476623668</v>
      </c>
    </row>
    <row r="375" spans="1:39" ht="15" x14ac:dyDescent="0.2">
      <c r="G375" s="58" t="s">
        <v>121</v>
      </c>
      <c r="H375" s="57"/>
      <c r="I375" s="57"/>
      <c r="J375" s="11">
        <f>H$374</f>
        <v>21971.53476623668</v>
      </c>
      <c r="K375" s="11">
        <f>J375*$C$10</f>
        <v>8788.6139064946728</v>
      </c>
      <c r="L375" s="24">
        <f>$C$384</f>
        <v>3260.2012625692169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21971.53476623668</v>
      </c>
      <c r="AE375" s="5">
        <f>-$W375*K375</f>
        <v>-8788.6139064946728</v>
      </c>
      <c r="AF375" s="5">
        <f>-$W375*L375</f>
        <v>-3260.2012625692169</v>
      </c>
      <c r="AG375" s="5"/>
      <c r="AH375" s="5">
        <f>SUM(AD375:AG375)</f>
        <v>9922.7195971727906</v>
      </c>
      <c r="AI375" s="42">
        <f>Y375-AA375</f>
        <v>0</v>
      </c>
      <c r="AJ375" s="42"/>
      <c r="AK375" s="42">
        <f>SUM(AH375:AJ375)</f>
        <v>9922.7195971727906</v>
      </c>
      <c r="AL375" s="6" t="s">
        <v>39</v>
      </c>
      <c r="AM375" s="36">
        <f>AK402</f>
        <v>22791.488269811292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21971.53476623668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(Interventions)'!$B$392:$AV$512, 40)</f>
        <v>14.525005685685628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1.4525005685685627E-2</v>
      </c>
      <c r="V376" s="39">
        <f>MIN(S376*T376,T376-U376)</f>
        <v>1.1402544E-3</v>
      </c>
      <c r="W376" s="32">
        <f>T376-SUM(U376:V376)</f>
        <v>0.98433473991431442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5.9279492608385764</v>
      </c>
      <c r="AC376" s="32"/>
      <c r="AD376" s="5">
        <f t="shared" ref="AD376:AD378" si="434">$W376*J376</f>
        <v>21627.344959641901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-8747.379649084769</v>
      </c>
      <c r="AH376" s="5">
        <f t="shared" ref="AH376:AH384" si="436">SUM(AD376:AG376)</f>
        <v>12879.965310557132</v>
      </c>
      <c r="AI376" s="42">
        <f>-M376*$W375*(N376-N375)/1000</f>
        <v>0</v>
      </c>
      <c r="AJ376" s="42">
        <f>$D$6*SUM(Y376:Z376,AD376:AE376)</f>
        <v>2122.2333271898706</v>
      </c>
      <c r="AK376" s="42">
        <f t="shared" ref="AK376" si="437">SUM(AH376:AJ376)</f>
        <v>15002.198637747002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21971.53476623668</v>
      </c>
      <c r="K377" s="11">
        <f t="shared" ref="K377:K395" si="439">J377*$C$11</f>
        <v>219.71534766236681</v>
      </c>
      <c r="L377" s="24">
        <f>$C$385</f>
        <v>2601.055219582116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(Interventions)'!$B$392:$AV$512, 40)</f>
        <v>15.893677310380317</v>
      </c>
      <c r="S377" s="46">
        <f>VLOOKUP(I377, '[1]Lapse Rates'!$A$4:$F$24, 6)</f>
        <v>1.1150343000000001E-3</v>
      </c>
      <c r="T377" s="33">
        <f t="shared" ref="T377:T379" si="440">W376</f>
        <v>0.98433473991431442</v>
      </c>
      <c r="U377" s="33">
        <f>T377*R377/1000</f>
        <v>1.5644698721595251E-2</v>
      </c>
      <c r="V377" s="39">
        <f t="shared" ref="V377:V395" si="441">MIN(S377*T377,T377-U377)</f>
        <v>1.0975669976860398E-3</v>
      </c>
      <c r="W377" s="32">
        <f>T377-SUM(U377:V377)</f>
        <v>0.96759247419503314</v>
      </c>
      <c r="X377" s="32"/>
      <c r="Y377" s="5">
        <f t="shared" ref="Y377:Z392" si="442">AA376</f>
        <v>0</v>
      </c>
      <c r="Z377" s="5">
        <f t="shared" si="442"/>
        <v>5.9279492608385764</v>
      </c>
      <c r="AA377" s="5">
        <f>O377*W377</f>
        <v>0</v>
      </c>
      <c r="AB377" s="5">
        <f t="shared" si="433"/>
        <v>5.8271224814200062</v>
      </c>
      <c r="AC377" s="32"/>
      <c r="AD377" s="5">
        <f t="shared" si="434"/>
        <v>21259.491686325138</v>
      </c>
      <c r="AE377" s="5">
        <f t="shared" si="435"/>
        <v>-212.5949168632514</v>
      </c>
      <c r="AF377" s="5">
        <f t="shared" si="435"/>
        <v>-2516.761455433365</v>
      </c>
      <c r="AG377" s="5">
        <f t="shared" ref="AG377:AG380" si="443">-U377*M377</f>
        <v>-9421.6912664075862</v>
      </c>
      <c r="AH377" s="5">
        <f t="shared" si="436"/>
        <v>9108.4440476209347</v>
      </c>
      <c r="AI377" s="42">
        <f>-M377*($W376*N377-$W375*N376)/1000</f>
        <v>0</v>
      </c>
      <c r="AJ377" s="42">
        <f t="shared" ref="AJ377:AJ378" si="444">$D$6*SUM(Y377:Z377,AD377:AE377)</f>
        <v>2065.2821049066997</v>
      </c>
      <c r="AK377" s="42">
        <f>SUM(AH377:AJ377)</f>
        <v>11173.726152527634</v>
      </c>
      <c r="AL377" s="48" t="s">
        <v>59</v>
      </c>
      <c r="AM377" s="54">
        <f>AK402/AD402</f>
        <v>9.9999990447360104E-2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21971.53476623668</v>
      </c>
      <c r="K378" s="11">
        <f t="shared" si="439"/>
        <v>219.71534766236681</v>
      </c>
      <c r="L378" s="24">
        <f t="shared" ref="L378:L395" si="445">$C$385</f>
        <v>2601.055219582116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(Interventions)'!$B$392:$AV$512, 40)</f>
        <v>17.347011816506306</v>
      </c>
      <c r="S378" s="46">
        <f>VLOOKUP(I378, '[1]Lapse Rates'!$A$4:$F$24, 6)</f>
        <v>9.1335750000000001E-4</v>
      </c>
      <c r="T378" s="33">
        <f t="shared" si="440"/>
        <v>0.96759247419503314</v>
      </c>
      <c r="U378" s="33">
        <f t="shared" ref="U378:U395" si="446">T378*R378/1000</f>
        <v>1.6784838083423813E-2</v>
      </c>
      <c r="V378" s="39">
        <f t="shared" si="441"/>
        <v>8.8375784324958994E-4</v>
      </c>
      <c r="W378" s="32">
        <f t="shared" ref="W378:W395" si="447">T378-SUM(U378:V378)</f>
        <v>0.94992387826835978</v>
      </c>
      <c r="X378" s="32"/>
      <c r="Y378" s="5">
        <f t="shared" si="442"/>
        <v>0</v>
      </c>
      <c r="Z378" s="5">
        <f t="shared" si="442"/>
        <v>5.8271224814200062</v>
      </c>
      <c r="AA378" s="5">
        <f t="shared" ref="AA378:AA395" si="448">O378*W378</f>
        <v>0</v>
      </c>
      <c r="AB378" s="5">
        <f t="shared" si="433"/>
        <v>5.7207170728567602</v>
      </c>
      <c r="AC378" s="32"/>
      <c r="AD378" s="5">
        <f t="shared" si="434"/>
        <v>20871.285516651646</v>
      </c>
      <c r="AE378" s="5">
        <f t="shared" si="435"/>
        <v>-208.71285516651648</v>
      </c>
      <c r="AF378" s="5">
        <f>-$W378*L378</f>
        <v>-2470.8044617756036</v>
      </c>
      <c r="AG378" s="5">
        <f t="shared" si="443"/>
        <v>-10108.316254142239</v>
      </c>
      <c r="AH378" s="5">
        <f t="shared" si="436"/>
        <v>8083.4519455672889</v>
      </c>
      <c r="AI378" s="42">
        <f>-M378*($W377*N378-$W376*N377)/1000</f>
        <v>0</v>
      </c>
      <c r="AJ378" s="42">
        <f t="shared" si="444"/>
        <v>2027.5700188071187</v>
      </c>
      <c r="AK378" s="42">
        <f t="shared" ref="AK378:AK385" si="449">SUM(AH378:AJ378)</f>
        <v>10111.021964374408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21971.53476623668</v>
      </c>
      <c r="K379" s="11">
        <f t="shared" si="439"/>
        <v>219.71534766236681</v>
      </c>
      <c r="L379" s="24">
        <f t="shared" si="445"/>
        <v>2601.055219582116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(Interventions)'!$B$392:$AV$512, 40)</f>
        <v>18.883903184938276</v>
      </c>
      <c r="S379" s="46">
        <f>VLOOKUP(I379, '[1]Lapse Rates'!$A$4:$F$24, 6)</f>
        <v>8.7679360000000005E-4</v>
      </c>
      <c r="T379" s="33">
        <f t="shared" si="440"/>
        <v>0.94992387826835978</v>
      </c>
      <c r="U379" s="33">
        <f t="shared" si="446"/>
        <v>1.7938270550280799E-2</v>
      </c>
      <c r="V379" s="39">
        <f t="shared" si="441"/>
        <v>8.3288717695287698E-4</v>
      </c>
      <c r="W379" s="32">
        <f t="shared" si="447"/>
        <v>0.93115272054112608</v>
      </c>
      <c r="X379" s="32"/>
      <c r="Y379" s="5">
        <f>AA378</f>
        <v>0</v>
      </c>
      <c r="Z379" s="5">
        <f t="shared" si="442"/>
        <v>5.7207170728567602</v>
      </c>
      <c r="AA379" s="5">
        <f t="shared" si="448"/>
        <v>0</v>
      </c>
      <c r="AB379" s="5">
        <f t="shared" si="433"/>
        <v>5.6076717173876185</v>
      </c>
      <c r="AC379" s="32"/>
      <c r="AD379" s="5">
        <f>$W379*J379</f>
        <v>20458.854372045218</v>
      </c>
      <c r="AE379" s="5">
        <f t="shared" si="435"/>
        <v>-204.58854372045221</v>
      </c>
      <c r="AF379" s="5">
        <f t="shared" si="435"/>
        <v>-2421.9796439915835</v>
      </c>
      <c r="AG379" s="5">
        <f t="shared" si="443"/>
        <v>-10802.946735225056</v>
      </c>
      <c r="AH379" s="5">
        <f t="shared" si="436"/>
        <v>7029.3394491081253</v>
      </c>
      <c r="AI379" s="42">
        <f t="shared" ref="AI379:AI395" si="451">-M379*($W378*N379-$W377*N378)/1000</f>
        <v>0</v>
      </c>
      <c r="AJ379" s="42">
        <f>$D$6*SUM(Y379:Z379,AD379:AE379)</f>
        <v>1987.5046801035071</v>
      </c>
      <c r="AK379" s="42">
        <f t="shared" si="449"/>
        <v>9016.8441292116331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21971.53476623668</v>
      </c>
      <c r="K380" s="11">
        <f t="shared" si="439"/>
        <v>219.71534766236681</v>
      </c>
      <c r="L380" s="24">
        <f t="shared" si="445"/>
        <v>2601.055219582116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(Interventions)'!$B$392:$AV$512, 40)</f>
        <v>20.607719882689143</v>
      </c>
      <c r="S380" s="46">
        <f>VLOOKUP(I380, '[1]Lapse Rates'!$A$4:$F$24, 6)</f>
        <v>8.7786349999999995E-4</v>
      </c>
      <c r="T380" s="33">
        <f>W379</f>
        <v>0.93115272054112608</v>
      </c>
      <c r="U380" s="33">
        <f t="shared" si="446"/>
        <v>1.9188934432915448E-2</v>
      </c>
      <c r="V380" s="39">
        <f t="shared" si="441"/>
        <v>8.1742498628875474E-4</v>
      </c>
      <c r="W380" s="32">
        <f t="shared" si="447"/>
        <v>0.91114636112192182</v>
      </c>
      <c r="X380" s="32"/>
      <c r="Y380" s="5">
        <f t="shared" ref="Y380:Z395" si="452">AA379</f>
        <v>0</v>
      </c>
      <c r="Z380" s="5">
        <f t="shared" si="442"/>
        <v>5.6076717173876185</v>
      </c>
      <c r="AA380" s="5">
        <f t="shared" si="448"/>
        <v>0</v>
      </c>
      <c r="AB380" s="5">
        <f t="shared" si="433"/>
        <v>5.4871876191209381</v>
      </c>
      <c r="AC380" s="32"/>
      <c r="AD380" s="5">
        <f t="shared" ref="AD380:AD394" si="453">$W380*J380</f>
        <v>20019.283950520345</v>
      </c>
      <c r="AE380" s="5">
        <f t="shared" si="435"/>
        <v>-200.19283950520347</v>
      </c>
      <c r="AF380" s="5">
        <f t="shared" si="435"/>
        <v>-2369.9419983994262</v>
      </c>
      <c r="AG380" s="5">
        <f t="shared" si="443"/>
        <v>-11556.132794600237</v>
      </c>
      <c r="AH380" s="5">
        <f t="shared" si="436"/>
        <v>5893.0163180154796</v>
      </c>
      <c r="AI380" s="42">
        <f t="shared" si="451"/>
        <v>0</v>
      </c>
      <c r="AJ380" s="42">
        <f t="shared" ref="AJ380:AJ395" si="454">$D$6*SUM(Y380:Z380,AD380:AE380)</f>
        <v>1944.8029505860616</v>
      </c>
      <c r="AK380" s="42">
        <f t="shared" si="449"/>
        <v>7837.8192686015409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21971.53476623668</v>
      </c>
      <c r="K381" s="11">
        <f t="shared" si="439"/>
        <v>219.71534766236681</v>
      </c>
      <c r="L381" s="24">
        <f t="shared" si="445"/>
        <v>2601.055219582116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(Interventions)'!$B$392:$AV$512, 40)</f>
        <v>22.783878293868327</v>
      </c>
      <c r="S381" s="46">
        <f>VLOOKUP(I381, '[1]Lapse Rates'!$A$4:$F$24, 6)</f>
        <v>8.7081910000000003E-4</v>
      </c>
      <c r="T381" s="33">
        <f t="shared" ref="T381:T395" si="455">W380</f>
        <v>0.91114636112192182</v>
      </c>
      <c r="U381" s="33">
        <f t="shared" si="446"/>
        <v>2.0759447799702867E-2</v>
      </c>
      <c r="V381" s="39">
        <f t="shared" si="441"/>
        <v>7.9344365416046702E-4</v>
      </c>
      <c r="W381" s="32">
        <f t="shared" si="447"/>
        <v>0.88959346966805852</v>
      </c>
      <c r="X381" s="32"/>
      <c r="Y381" s="5">
        <f t="shared" si="452"/>
        <v>0</v>
      </c>
      <c r="Z381" s="5">
        <f t="shared" si="442"/>
        <v>5.4871876191209381</v>
      </c>
      <c r="AA381" s="5">
        <f t="shared" si="448"/>
        <v>0</v>
      </c>
      <c r="AB381" s="5">
        <f t="shared" si="433"/>
        <v>5.3573898564472522</v>
      </c>
      <c r="AC381" s="32"/>
      <c r="AD381" s="5">
        <f t="shared" si="453"/>
        <v>19545.733846628864</v>
      </c>
      <c r="AE381" s="5">
        <f t="shared" si="435"/>
        <v>-195.45733846628863</v>
      </c>
      <c r="AF381" s="5">
        <f t="shared" si="435"/>
        <v>-2313.8817375862686</v>
      </c>
      <c r="AG381" s="5">
        <f>-U381*M381</f>
        <v>-12501.941488967257</v>
      </c>
      <c r="AH381" s="5">
        <f t="shared" si="436"/>
        <v>4534.4532816090523</v>
      </c>
      <c r="AI381" s="42">
        <f t="shared" si="451"/>
        <v>0</v>
      </c>
      <c r="AJ381" s="42">
        <f t="shared" si="454"/>
        <v>1898.8004185561847</v>
      </c>
      <c r="AK381" s="42">
        <f t="shared" si="449"/>
        <v>6433.2537001652372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21971.53476623668</v>
      </c>
      <c r="K382" s="11">
        <f t="shared" si="439"/>
        <v>219.71534766236681</v>
      </c>
      <c r="L382" s="24">
        <f t="shared" si="445"/>
        <v>2601.055219582116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(Interventions)'!$B$392:$AV$512, 40)</f>
        <v>25.018124831558367</v>
      </c>
      <c r="S382" s="46">
        <f>VLOOKUP(I382, '[1]Lapse Rates'!$A$4:$F$24, 6)</f>
        <v>7.8743759999999998E-4</v>
      </c>
      <c r="T382" s="33">
        <f t="shared" si="455"/>
        <v>0.88959346966805852</v>
      </c>
      <c r="U382" s="33">
        <f t="shared" si="446"/>
        <v>2.225596047349462E-2</v>
      </c>
      <c r="V382" s="39">
        <f t="shared" si="441"/>
        <v>7.0049934673108876E-4</v>
      </c>
      <c r="W382" s="32">
        <f t="shared" si="447"/>
        <v>0.86663700984783276</v>
      </c>
      <c r="X382" s="32"/>
      <c r="Y382" s="5">
        <f t="shared" si="452"/>
        <v>0</v>
      </c>
      <c r="Z382" s="5">
        <f t="shared" si="442"/>
        <v>5.3573898564472522</v>
      </c>
      <c r="AA382" s="5">
        <f t="shared" si="448"/>
        <v>0</v>
      </c>
      <c r="AB382" s="5">
        <f t="shared" si="433"/>
        <v>5.2191393980365044</v>
      </c>
      <c r="AC382" s="32"/>
      <c r="AD382" s="5">
        <f t="shared" si="453"/>
        <v>19041.345191579057</v>
      </c>
      <c r="AE382" s="5">
        <f t="shared" si="435"/>
        <v>-190.41345191579057</v>
      </c>
      <c r="AF382" s="5">
        <f t="shared" si="435"/>
        <v>-2254.170717947743</v>
      </c>
      <c r="AG382" s="5">
        <f t="shared" ref="AG382:AG395" si="456">-U382*M382</f>
        <v>-13403.184819992191</v>
      </c>
      <c r="AH382" s="5">
        <f t="shared" si="436"/>
        <v>3193.5762017233355</v>
      </c>
      <c r="AI382" s="42">
        <f t="shared" si="451"/>
        <v>0</v>
      </c>
      <c r="AJ382" s="42">
        <f t="shared" si="454"/>
        <v>1849.8019636058839</v>
      </c>
      <c r="AK382" s="42">
        <f t="shared" si="449"/>
        <v>5043.378165329219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21971.53476623668</v>
      </c>
      <c r="K383" s="11">
        <f t="shared" si="439"/>
        <v>219.71534766236681</v>
      </c>
      <c r="L383" s="24">
        <f t="shared" si="445"/>
        <v>2601.055219582116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(Interventions)'!$B$392:$AV$512, 40)</f>
        <v>27.586488968999099</v>
      </c>
      <c r="S383" s="46">
        <f>VLOOKUP(I383, '[1]Lapse Rates'!$A$4:$F$24, 6)</f>
        <v>7.0183349999999997E-4</v>
      </c>
      <c r="T383" s="33">
        <f t="shared" si="455"/>
        <v>0.86663700984783276</v>
      </c>
      <c r="U383" s="33">
        <f t="shared" si="446"/>
        <v>2.3907472312293603E-2</v>
      </c>
      <c r="V383" s="39">
        <f t="shared" si="441"/>
        <v>6.0823488585103893E-4</v>
      </c>
      <c r="W383" s="32">
        <f t="shared" si="447"/>
        <v>0.8421213026496881</v>
      </c>
      <c r="X383" s="32"/>
      <c r="Y383" s="5">
        <f t="shared" si="452"/>
        <v>0</v>
      </c>
      <c r="Z383" s="5">
        <f t="shared" si="442"/>
        <v>5.2191393980365044</v>
      </c>
      <c r="AA383" s="5">
        <f t="shared" si="448"/>
        <v>0</v>
      </c>
      <c r="AB383" s="5">
        <f t="shared" si="433"/>
        <v>5.0714986997341898</v>
      </c>
      <c r="AC383" s="32"/>
      <c r="AD383" s="5">
        <f t="shared" si="453"/>
        <v>18502.697478556143</v>
      </c>
      <c r="AE383" s="5">
        <f t="shared" si="435"/>
        <v>-185.02697478556144</v>
      </c>
      <c r="AF383" s="5">
        <f t="shared" si="435"/>
        <v>-2190.4040097782622</v>
      </c>
      <c r="AG383" s="5">
        <f t="shared" si="456"/>
        <v>-14397.773143160264</v>
      </c>
      <c r="AH383" s="5">
        <f t="shared" si="436"/>
        <v>1729.4933508320573</v>
      </c>
      <c r="AI383" s="42">
        <f t="shared" si="451"/>
        <v>0</v>
      </c>
      <c r="AJ383" s="42">
        <f t="shared" si="454"/>
        <v>1797.4754739948416</v>
      </c>
      <c r="AK383" s="42">
        <f t="shared" si="449"/>
        <v>3526.968824826899</v>
      </c>
    </row>
    <row r="384" spans="1:39" ht="15" x14ac:dyDescent="0.2">
      <c r="A384" s="12"/>
      <c r="B384" s="13">
        <v>1</v>
      </c>
      <c r="C384" s="10">
        <f>$H$374*0.14+$B$387</f>
        <v>3260.2012625692169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21971.53476623668</v>
      </c>
      <c r="K384" s="11">
        <f t="shared" si="439"/>
        <v>219.71534766236681</v>
      </c>
      <c r="L384" s="24">
        <f t="shared" si="445"/>
        <v>2601.055219582116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(Interventions)'!$B$392:$AV$512, 40)</f>
        <v>30.539319672784753</v>
      </c>
      <c r="S384" s="46">
        <f>VLOOKUP(I384, '[1]Lapse Rates'!$A$4:$F$24, 6)</f>
        <v>6.5742610000000005E-4</v>
      </c>
      <c r="T384" s="33">
        <f t="shared" si="455"/>
        <v>0.8421213026496881</v>
      </c>
      <c r="U384" s="33">
        <f t="shared" si="446"/>
        <v>2.5717811664880741E-2</v>
      </c>
      <c r="V384" s="39">
        <f t="shared" si="441"/>
        <v>5.5363252372790412E-4</v>
      </c>
      <c r="W384" s="32">
        <f t="shared" si="447"/>
        <v>0.81584985846107949</v>
      </c>
      <c r="X384" s="32"/>
      <c r="Y384" s="5">
        <f t="shared" si="452"/>
        <v>0</v>
      </c>
      <c r="Z384" s="5">
        <f t="shared" si="442"/>
        <v>5.0714986997341898</v>
      </c>
      <c r="AA384" s="5">
        <f t="shared" si="448"/>
        <v>0</v>
      </c>
      <c r="AB384" s="5">
        <f t="shared" si="433"/>
        <v>4.9132844441115742</v>
      </c>
      <c r="AC384" s="32"/>
      <c r="AD384" s="5">
        <f t="shared" si="453"/>
        <v>17925.473529206884</v>
      </c>
      <c r="AE384" s="5">
        <f t="shared" si="435"/>
        <v>-179.25473529206883</v>
      </c>
      <c r="AF384" s="5">
        <f t="shared" si="435"/>
        <v>-2122.0705327455212</v>
      </c>
      <c r="AG384" s="5">
        <f t="shared" si="456"/>
        <v>-15488.012001129464</v>
      </c>
      <c r="AH384" s="5">
        <f t="shared" si="436"/>
        <v>136.1362600398279</v>
      </c>
      <c r="AI384" s="42">
        <f t="shared" si="451"/>
        <v>0</v>
      </c>
      <c r="AJ384" s="42">
        <f t="shared" si="454"/>
        <v>1741.4015777054872</v>
      </c>
      <c r="AK384" s="42">
        <f t="shared" si="449"/>
        <v>1877.5378377453151</v>
      </c>
    </row>
    <row r="385" spans="1:37" ht="15" x14ac:dyDescent="0.2">
      <c r="A385" s="12"/>
      <c r="B385" s="70" t="s">
        <v>49</v>
      </c>
      <c r="C385" s="10">
        <f>$H$374*0.11+$B$387</f>
        <v>2601.055219582116</v>
      </c>
      <c r="D385" s="1"/>
      <c r="E385" s="1"/>
      <c r="F385" s="1"/>
      <c r="I385" s="2">
        <f t="shared" si="438"/>
        <v>10</v>
      </c>
      <c r="J385" s="11">
        <f t="shared" si="428"/>
        <v>21971.53476623668</v>
      </c>
      <c r="K385" s="11">
        <f t="shared" si="439"/>
        <v>219.71534766236681</v>
      </c>
      <c r="L385" s="24">
        <f t="shared" si="445"/>
        <v>2601.055219582116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(Interventions)'!$B$392:$AV$512, 40)</f>
        <v>34.047550102022498</v>
      </c>
      <c r="S385" s="46">
        <f>VLOOKUP(I385, '[1]Lapse Rates'!$A$4:$F$24, 6)</f>
        <v>5.9033320000000003E-4</v>
      </c>
      <c r="T385" s="33">
        <f t="shared" si="455"/>
        <v>0.81584985846107949</v>
      </c>
      <c r="U385" s="33">
        <f t="shared" si="446"/>
        <v>2.7777688931681567E-2</v>
      </c>
      <c r="V385" s="39">
        <f t="shared" si="441"/>
        <v>4.8162325766487618E-4</v>
      </c>
      <c r="W385" s="32">
        <f t="shared" si="447"/>
        <v>0.78759054627173308</v>
      </c>
      <c r="X385" s="32"/>
      <c r="Y385" s="5">
        <f t="shared" si="452"/>
        <v>0</v>
      </c>
      <c r="Z385" s="5">
        <f t="shared" si="442"/>
        <v>4.9132844441115742</v>
      </c>
      <c r="AA385" s="5">
        <f t="shared" si="448"/>
        <v>0</v>
      </c>
      <c r="AB385" s="5">
        <f t="shared" si="433"/>
        <v>4.7430986709067957</v>
      </c>
      <c r="AC385" s="32"/>
      <c r="AD385" s="5">
        <f t="shared" si="453"/>
        <v>17304.573068968723</v>
      </c>
      <c r="AE385" s="5">
        <f t="shared" si="435"/>
        <v>-173.04573068968722</v>
      </c>
      <c r="AF385" s="5">
        <f t="shared" si="435"/>
        <v>-2048.5665012736213</v>
      </c>
      <c r="AG385" s="5">
        <f t="shared" si="456"/>
        <v>-16728.52982763766</v>
      </c>
      <c r="AH385" s="5">
        <f>SUM(AD385:AG385)</f>
        <v>-1645.5689906322441</v>
      </c>
      <c r="AI385" s="42">
        <f t="shared" si="451"/>
        <v>0</v>
      </c>
      <c r="AJ385" s="42">
        <f t="shared" si="454"/>
        <v>1681.0848250891411</v>
      </c>
      <c r="AK385" s="42">
        <f t="shared" si="449"/>
        <v>35.515834456896982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21971.53476623668</v>
      </c>
      <c r="K386" s="11">
        <f t="shared" si="439"/>
        <v>219.71534766236681</v>
      </c>
      <c r="L386" s="24">
        <f t="shared" si="445"/>
        <v>2601.055219582116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(Interventions)'!$B$392:$AV$512, 40)</f>
        <v>38.07715885233214</v>
      </c>
      <c r="S386" s="46">
        <f>VLOOKUP(I386, '[1]Lapse Rates'!$A$4:$F$24, 6)</f>
        <v>5.0522920000000001E-4</v>
      </c>
      <c r="T386" s="33">
        <f t="shared" si="455"/>
        <v>0.78759054627173308</v>
      </c>
      <c r="U386" s="33">
        <f t="shared" si="446"/>
        <v>2.9989210340983827E-2</v>
      </c>
      <c r="V386" s="39">
        <f t="shared" si="441"/>
        <v>3.9791374162043071E-4</v>
      </c>
      <c r="W386" s="32">
        <f t="shared" si="447"/>
        <v>0.75720342218912884</v>
      </c>
      <c r="X386" s="31"/>
      <c r="Y386" s="5">
        <f t="shared" si="452"/>
        <v>0</v>
      </c>
      <c r="Z386" s="5">
        <f t="shared" si="442"/>
        <v>4.7430986709067957</v>
      </c>
      <c r="AA386" s="5">
        <f t="shared" si="448"/>
        <v>0</v>
      </c>
      <c r="AB386" s="5">
        <f t="shared" si="433"/>
        <v>4.5600985974153687</v>
      </c>
      <c r="AC386" s="32"/>
      <c r="AD386" s="5">
        <f t="shared" si="453"/>
        <v>16636.921315741834</v>
      </c>
      <c r="AE386" s="5">
        <f t="shared" si="435"/>
        <v>-166.36921315741836</v>
      </c>
      <c r="AF386" s="5">
        <f t="shared" si="435"/>
        <v>-1969.5279135704743</v>
      </c>
      <c r="AG386" s="5">
        <f t="shared" si="456"/>
        <v>-18060.372154440349</v>
      </c>
      <c r="AH386" s="5">
        <f t="shared" ref="AH386:AH395" si="457">SUM(AD386:AG386)</f>
        <v>-3559.3479654264065</v>
      </c>
      <c r="AI386" s="42">
        <f t="shared" si="451"/>
        <v>0</v>
      </c>
      <c r="AJ386" s="42">
        <f t="shared" si="454"/>
        <v>1616.2264592431475</v>
      </c>
      <c r="AK386" s="42">
        <f t="shared" ref="AK386:AK395" si="458">SUM(AH386:AJ386)</f>
        <v>-1943.121506183259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21971.53476623668</v>
      </c>
      <c r="K387" s="11">
        <f t="shared" si="439"/>
        <v>219.71534766236681</v>
      </c>
      <c r="L387" s="24">
        <f t="shared" si="445"/>
        <v>2601.055219582116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(Interventions)'!$B$392:$AV$512, 40)</f>
        <v>42.68532201498634</v>
      </c>
      <c r="S387" s="46">
        <f>VLOOKUP(I387, '[1]Lapse Rates'!$A$4:$F$24, 6)</f>
        <v>4.8306569999999999E-4</v>
      </c>
      <c r="T387" s="33">
        <f t="shared" si="455"/>
        <v>0.75720342218912884</v>
      </c>
      <c r="U387" s="33">
        <f t="shared" si="446"/>
        <v>3.2321471906992617E-2</v>
      </c>
      <c r="V387" s="39">
        <f t="shared" si="441"/>
        <v>3.6577900118218705E-4</v>
      </c>
      <c r="W387" s="32">
        <f t="shared" si="447"/>
        <v>0.72451617128095402</v>
      </c>
      <c r="X387" s="31"/>
      <c r="Y387" s="5">
        <f t="shared" si="452"/>
        <v>0</v>
      </c>
      <c r="Z387" s="5">
        <f t="shared" si="442"/>
        <v>4.5600985974153687</v>
      </c>
      <c r="AA387" s="5">
        <f t="shared" si="448"/>
        <v>0</v>
      </c>
      <c r="AB387" s="5">
        <f t="shared" si="433"/>
        <v>4.3632464931435768</v>
      </c>
      <c r="AC387" s="32"/>
      <c r="AD387" s="5">
        <f t="shared" si="453"/>
        <v>15918.732246000171</v>
      </c>
      <c r="AE387" s="5">
        <f t="shared" si="435"/>
        <v>-159.18732246000172</v>
      </c>
      <c r="AF387" s="5">
        <f t="shared" si="435"/>
        <v>-1884.5065689819758</v>
      </c>
      <c r="AG387" s="5">
        <f t="shared" si="456"/>
        <v>-19464.927705076258</v>
      </c>
      <c r="AH387" s="5">
        <f t="shared" si="457"/>
        <v>-5589.889350518064</v>
      </c>
      <c r="AI387" s="42">
        <f t="shared" si="451"/>
        <v>0</v>
      </c>
      <c r="AJ387" s="42">
        <f t="shared" si="454"/>
        <v>1546.4587026716972</v>
      </c>
      <c r="AK387" s="42">
        <f t="shared" si="458"/>
        <v>-4043.4306478463668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21971.53476623668</v>
      </c>
      <c r="K388" s="11">
        <f t="shared" si="439"/>
        <v>219.71534766236681</v>
      </c>
      <c r="L388" s="24">
        <f t="shared" si="445"/>
        <v>2601.055219582116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(Interventions)'!$B$392:$AV$512, 40)</f>
        <v>47.985657976454831</v>
      </c>
      <c r="S388" s="46">
        <f>VLOOKUP(I388, '[1]Lapse Rates'!$A$4:$F$24, 6)</f>
        <v>4.5965829999999999E-4</v>
      </c>
      <c r="T388" s="33">
        <f t="shared" si="455"/>
        <v>0.72451617128095402</v>
      </c>
      <c r="U388" s="33">
        <f t="shared" si="446"/>
        <v>3.4766385193498429E-2</v>
      </c>
      <c r="V388" s="39">
        <f t="shared" si="441"/>
        <v>3.3302987161351215E-4</v>
      </c>
      <c r="W388" s="32">
        <f t="shared" si="447"/>
        <v>0.68941675621584209</v>
      </c>
      <c r="X388" s="31"/>
      <c r="Y388" s="5">
        <f t="shared" si="452"/>
        <v>0</v>
      </c>
      <c r="Z388" s="5">
        <f t="shared" si="442"/>
        <v>4.3632464931435768</v>
      </c>
      <c r="AA388" s="5">
        <f t="shared" si="448"/>
        <v>0</v>
      </c>
      <c r="AB388" s="5">
        <f t="shared" si="433"/>
        <v>4.1518676367911036</v>
      </c>
      <c r="AC388" s="32"/>
      <c r="AD388" s="5">
        <f t="shared" si="453"/>
        <v>15147.544227622493</v>
      </c>
      <c r="AE388" s="5">
        <f t="shared" si="435"/>
        <v>-151.47544227622492</v>
      </c>
      <c r="AF388" s="5">
        <f t="shared" si="435"/>
        <v>-1793.2110522225873</v>
      </c>
      <c r="AG388" s="5">
        <f t="shared" si="456"/>
        <v>-20937.325388695364</v>
      </c>
      <c r="AH388" s="5">
        <f t="shared" si="457"/>
        <v>-7734.4676555716833</v>
      </c>
      <c r="AI388" s="42">
        <f t="shared" si="451"/>
        <v>0</v>
      </c>
      <c r="AJ388" s="42">
        <f t="shared" si="454"/>
        <v>1471.5423823234464</v>
      </c>
      <c r="AK388" s="42">
        <f t="shared" si="458"/>
        <v>-6262.9252732482364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21971.53476623668</v>
      </c>
      <c r="K389" s="11">
        <f t="shared" si="439"/>
        <v>219.71534766236681</v>
      </c>
      <c r="L389" s="24">
        <f t="shared" si="445"/>
        <v>2601.055219582116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(Interventions)'!$B$392:$AV$512, 40)</f>
        <v>53.87882949893595</v>
      </c>
      <c r="S389" s="46">
        <f>VLOOKUP(I389, '[1]Lapse Rates'!$A$4:$F$24, 6)</f>
        <v>3.6747819999999998E-4</v>
      </c>
      <c r="T389" s="33">
        <f t="shared" si="455"/>
        <v>0.68941675621584209</v>
      </c>
      <c r="U389" s="33">
        <f t="shared" si="446"/>
        <v>3.7144967861862846E-2</v>
      </c>
      <c r="V389" s="39">
        <f t="shared" si="441"/>
        <v>2.5334562862403643E-4</v>
      </c>
      <c r="W389" s="32">
        <f t="shared" si="447"/>
        <v>0.65201844272535525</v>
      </c>
      <c r="X389" s="31"/>
      <c r="Y389" s="5">
        <f t="shared" si="452"/>
        <v>0</v>
      </c>
      <c r="Z389" s="5">
        <f t="shared" si="442"/>
        <v>4.1518676367911036</v>
      </c>
      <c r="AA389" s="5">
        <f t="shared" si="448"/>
        <v>0</v>
      </c>
      <c r="AB389" s="5">
        <f t="shared" si="433"/>
        <v>3.9266441474404798</v>
      </c>
      <c r="AC389" s="32"/>
      <c r="AD389" s="5">
        <f t="shared" si="453"/>
        <v>14325.845882567643</v>
      </c>
      <c r="AE389" s="5">
        <f t="shared" si="435"/>
        <v>-143.25845882567643</v>
      </c>
      <c r="AF389" s="5">
        <f t="shared" si="435"/>
        <v>-1695.9359737145883</v>
      </c>
      <c r="AG389" s="5">
        <f t="shared" si="456"/>
        <v>-22369.776850481801</v>
      </c>
      <c r="AH389" s="5">
        <f t="shared" si="457"/>
        <v>-9883.1254004544226</v>
      </c>
      <c r="AI389" s="42">
        <f t="shared" si="451"/>
        <v>0</v>
      </c>
      <c r="AJ389" s="42">
        <f t="shared" si="454"/>
        <v>1391.7191244842561</v>
      </c>
      <c r="AK389" s="42">
        <f t="shared" si="458"/>
        <v>-8491.4062759701665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21971.53476623668</v>
      </c>
      <c r="K390" s="11">
        <f t="shared" si="439"/>
        <v>219.71534766236681</v>
      </c>
      <c r="L390" s="24">
        <f t="shared" si="445"/>
        <v>2601.055219582116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(Interventions)'!$B$392:$AV$512, 40)</f>
        <v>60.398070667165861</v>
      </c>
      <c r="S390" s="46">
        <f>VLOOKUP(I390, '[1]Lapse Rates'!$A$4:$F$24, 6)</f>
        <v>3.9775519999999998E-4</v>
      </c>
      <c r="T390" s="33">
        <f t="shared" si="455"/>
        <v>0.65201844272535525</v>
      </c>
      <c r="U390" s="33">
        <f t="shared" si="446"/>
        <v>3.9380655980021446E-2</v>
      </c>
      <c r="V390" s="39">
        <f t="shared" si="441"/>
        <v>2.5934372608991219E-4</v>
      </c>
      <c r="W390" s="32">
        <f t="shared" si="447"/>
        <v>0.61237844301924393</v>
      </c>
      <c r="X390" s="31"/>
      <c r="Y390" s="5">
        <f t="shared" si="452"/>
        <v>0</v>
      </c>
      <c r="Z390" s="5">
        <f t="shared" si="442"/>
        <v>3.9266441474404798</v>
      </c>
      <c r="AA390" s="5">
        <f t="shared" si="448"/>
        <v>0</v>
      </c>
      <c r="AB390" s="5">
        <f t="shared" si="433"/>
        <v>3.6879205736103624</v>
      </c>
      <c r="AC390" s="32"/>
      <c r="AD390" s="5">
        <f t="shared" si="453"/>
        <v>13454.894250891206</v>
      </c>
      <c r="AE390" s="5">
        <f t="shared" si="435"/>
        <v>-134.54894250891206</v>
      </c>
      <c r="AF390" s="5">
        <f t="shared" si="435"/>
        <v>-1592.830145574774</v>
      </c>
      <c r="AG390" s="5">
        <f t="shared" si="456"/>
        <v>-23716.173070192337</v>
      </c>
      <c r="AH390" s="5">
        <f t="shared" si="457"/>
        <v>-11988.657907384817</v>
      </c>
      <c r="AI390" s="42">
        <f t="shared" si="451"/>
        <v>0</v>
      </c>
      <c r="AJ390" s="42">
        <f t="shared" si="454"/>
        <v>1307.111078543167</v>
      </c>
      <c r="AK390" s="42">
        <f t="shared" si="458"/>
        <v>-10681.54682884165</v>
      </c>
    </row>
    <row r="391" spans="1:37" ht="15" x14ac:dyDescent="0.2">
      <c r="I391" s="2">
        <f t="shared" si="438"/>
        <v>16</v>
      </c>
      <c r="J391" s="11">
        <f t="shared" si="428"/>
        <v>21971.53476623668</v>
      </c>
      <c r="K391" s="11">
        <f t="shared" si="439"/>
        <v>219.71534766236681</v>
      </c>
      <c r="L391" s="24">
        <f t="shared" si="445"/>
        <v>2601.055219582116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(Interventions)'!$B$392:$AV$512, 40)</f>
        <v>67.465667438480139</v>
      </c>
      <c r="S391" s="46">
        <f>VLOOKUP(I391, '[1]Lapse Rates'!$A$4:$F$24, 6)</f>
        <v>2.516404E-4</v>
      </c>
      <c r="T391" s="33">
        <f t="shared" si="455"/>
        <v>0.61237844301924393</v>
      </c>
      <c r="U391" s="33">
        <f t="shared" si="446"/>
        <v>4.1314520383230573E-2</v>
      </c>
      <c r="V391" s="39">
        <f t="shared" si="441"/>
        <v>1.5409915635273975E-4</v>
      </c>
      <c r="W391" s="32">
        <f t="shared" si="447"/>
        <v>0.57090982347966057</v>
      </c>
      <c r="X391" s="31"/>
      <c r="Y391" s="5">
        <f t="shared" si="452"/>
        <v>0</v>
      </c>
      <c r="Z391" s="5">
        <f t="shared" si="442"/>
        <v>3.6879205736103624</v>
      </c>
      <c r="AA391" s="5">
        <f t="shared" si="448"/>
        <v>0</v>
      </c>
      <c r="AB391" s="5">
        <f t="shared" si="433"/>
        <v>3.438184520843325</v>
      </c>
      <c r="AC391" s="32"/>
      <c r="AD391" s="5">
        <f t="shared" si="453"/>
        <v>12543.765034969409</v>
      </c>
      <c r="AE391" s="5">
        <f t="shared" si="435"/>
        <v>-125.4376503496941</v>
      </c>
      <c r="AF391" s="5">
        <f t="shared" si="435"/>
        <v>-1484.9679762724757</v>
      </c>
      <c r="AG391" s="5">
        <f t="shared" si="456"/>
        <v>-24880.802295872563</v>
      </c>
      <c r="AH391" s="5">
        <f t="shared" si="457"/>
        <v>-13947.442887525323</v>
      </c>
      <c r="AI391" s="42">
        <f t="shared" si="451"/>
        <v>0</v>
      </c>
      <c r="AJ391" s="42">
        <f t="shared" si="454"/>
        <v>1218.5997014394652</v>
      </c>
      <c r="AK391" s="42">
        <f t="shared" si="458"/>
        <v>-12728.843186085858</v>
      </c>
    </row>
    <row r="392" spans="1:37" ht="15" x14ac:dyDescent="0.2">
      <c r="I392" s="2">
        <f t="shared" si="438"/>
        <v>17</v>
      </c>
      <c r="J392" s="11">
        <f t="shared" si="428"/>
        <v>21971.53476623668</v>
      </c>
      <c r="K392" s="11">
        <f t="shared" si="439"/>
        <v>219.71534766236681</v>
      </c>
      <c r="L392" s="24">
        <f t="shared" si="445"/>
        <v>2601.055219582116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(Interventions)'!$B$392:$AV$512, 40)</f>
        <v>75.184107593238679</v>
      </c>
      <c r="S392" s="46">
        <f>VLOOKUP(I392, '[1]Lapse Rates'!$A$4:$F$24, 6)</f>
        <v>2.7508159999999998E-4</v>
      </c>
      <c r="T392" s="33">
        <f t="shared" si="455"/>
        <v>0.57090982347966057</v>
      </c>
      <c r="U392" s="33">
        <f t="shared" si="446"/>
        <v>4.2923345594531703E-2</v>
      </c>
      <c r="V392" s="39">
        <f t="shared" si="441"/>
        <v>1.5704678769850258E-4</v>
      </c>
      <c r="W392" s="32">
        <f t="shared" si="447"/>
        <v>0.52782943109743041</v>
      </c>
      <c r="X392" s="31"/>
      <c r="Y392" s="5">
        <f t="shared" si="452"/>
        <v>0</v>
      </c>
      <c r="Z392" s="5">
        <f t="shared" si="442"/>
        <v>3.438184520843325</v>
      </c>
      <c r="AA392" s="5">
        <f t="shared" si="448"/>
        <v>0</v>
      </c>
      <c r="AB392" s="5">
        <f t="shared" si="433"/>
        <v>3.178741904603744</v>
      </c>
      <c r="AC392" s="32"/>
      <c r="AD392" s="5">
        <f t="shared" si="453"/>
        <v>11597.222696000121</v>
      </c>
      <c r="AE392" s="5">
        <f t="shared" si="435"/>
        <v>-115.97222696000121</v>
      </c>
      <c r="AF392" s="5">
        <f t="shared" si="435"/>
        <v>-1372.9134968050303</v>
      </c>
      <c r="AG392" s="5">
        <f t="shared" si="456"/>
        <v>-25849.683494049234</v>
      </c>
      <c r="AH392" s="5">
        <f t="shared" si="457"/>
        <v>-15741.346521814143</v>
      </c>
      <c r="AI392" s="42">
        <f t="shared" si="451"/>
        <v>0</v>
      </c>
      <c r="AJ392" s="42">
        <f t="shared" si="454"/>
        <v>1126.6479569143305</v>
      </c>
      <c r="AK392" s="42">
        <f t="shared" si="458"/>
        <v>-14614.698564899812</v>
      </c>
    </row>
    <row r="393" spans="1:37" ht="15" x14ac:dyDescent="0.2">
      <c r="I393" s="2">
        <f t="shared" si="438"/>
        <v>18</v>
      </c>
      <c r="J393" s="11">
        <f t="shared" si="428"/>
        <v>21971.53476623668</v>
      </c>
      <c r="K393" s="11">
        <f t="shared" si="439"/>
        <v>219.71534766236681</v>
      </c>
      <c r="L393" s="24">
        <f t="shared" si="445"/>
        <v>2601.055219582116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(Interventions)'!$B$392:$AV$512, 40)</f>
        <v>83.819467784186656</v>
      </c>
      <c r="S393" s="46">
        <f>VLOOKUP(I393, '[1]Lapse Rates'!$A$4:$F$24, 6)</f>
        <v>2.0998619999999999E-4</v>
      </c>
      <c r="T393" s="33">
        <f t="shared" si="455"/>
        <v>0.52782943109743041</v>
      </c>
      <c r="U393" s="33">
        <f t="shared" si="446"/>
        <v>4.4242381995416635E-2</v>
      </c>
      <c r="V393" s="39">
        <f t="shared" si="441"/>
        <v>1.1083689648431123E-4</v>
      </c>
      <c r="W393" s="32">
        <f t="shared" si="447"/>
        <v>0.48347621220552944</v>
      </c>
      <c r="X393" s="31"/>
      <c r="Y393" s="5">
        <f t="shared" si="452"/>
        <v>0</v>
      </c>
      <c r="Z393" s="5">
        <f t="shared" si="452"/>
        <v>3.178741904603744</v>
      </c>
      <c r="AA393" s="5">
        <f t="shared" si="448"/>
        <v>0</v>
      </c>
      <c r="AB393" s="5">
        <f t="shared" si="433"/>
        <v>2.9116339580032378</v>
      </c>
      <c r="AC393" s="32"/>
      <c r="AD393" s="5">
        <f t="shared" si="453"/>
        <v>10622.714405122213</v>
      </c>
      <c r="AE393" s="5">
        <f t="shared" si="435"/>
        <v>-106.22714405122213</v>
      </c>
      <c r="AF393" s="5">
        <f t="shared" si="435"/>
        <v>-1257.5483253009832</v>
      </c>
      <c r="AG393" s="5">
        <f t="shared" si="456"/>
        <v>-26644.045466717766</v>
      </c>
      <c r="AH393" s="5">
        <f t="shared" si="457"/>
        <v>-17385.106530947756</v>
      </c>
      <c r="AI393" s="42">
        <f t="shared" si="451"/>
        <v>0</v>
      </c>
      <c r="AJ393" s="42">
        <f t="shared" si="454"/>
        <v>1031.9792348919059</v>
      </c>
      <c r="AK393" s="42">
        <f t="shared" si="458"/>
        <v>-16353.127296055851</v>
      </c>
    </row>
    <row r="394" spans="1:37" ht="15" x14ac:dyDescent="0.2">
      <c r="I394" s="2">
        <f t="shared" si="438"/>
        <v>19</v>
      </c>
      <c r="J394" s="11">
        <f t="shared" si="428"/>
        <v>21971.53476623668</v>
      </c>
      <c r="K394" s="11">
        <f t="shared" si="439"/>
        <v>219.71534766236681</v>
      </c>
      <c r="L394" s="24">
        <f t="shared" si="445"/>
        <v>2601.055219582116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(Interventions)'!$B$392:$AV$512, 40)</f>
        <v>93.467039851727677</v>
      </c>
      <c r="S394" s="46">
        <f>VLOOKUP(I394, '[1]Lapse Rates'!$A$4:$F$24, 6)</f>
        <v>1.6037285799999999E-2</v>
      </c>
      <c r="T394" s="33">
        <f t="shared" si="455"/>
        <v>0.48347621220552944</v>
      </c>
      <c r="U394" s="33">
        <f t="shared" si="446"/>
        <v>4.5189090393576568E-2</v>
      </c>
      <c r="V394" s="39">
        <f t="shared" si="441"/>
        <v>7.7536461926415237E-3</v>
      </c>
      <c r="W394" s="32">
        <f t="shared" si="447"/>
        <v>0.43053347561931132</v>
      </c>
      <c r="X394" s="31"/>
      <c r="Y394" s="5">
        <f t="shared" si="452"/>
        <v>0</v>
      </c>
      <c r="Z394" s="5">
        <f t="shared" si="452"/>
        <v>2.9116339580032378</v>
      </c>
      <c r="AA394" s="5">
        <f t="shared" si="448"/>
        <v>0</v>
      </c>
      <c r="AB394" s="5">
        <f t="shared" si="433"/>
        <v>2.5927974448874225</v>
      </c>
      <c r="AC394" s="32"/>
      <c r="AD394" s="5">
        <f t="shared" si="453"/>
        <v>9459.4812275984114</v>
      </c>
      <c r="AE394" s="5">
        <f t="shared" si="435"/>
        <v>-94.594812275984111</v>
      </c>
      <c r="AF394" s="5">
        <f t="shared" si="435"/>
        <v>-1119.8413439644394</v>
      </c>
      <c r="AG394" s="5">
        <f t="shared" si="456"/>
        <v>-27214.180718633223</v>
      </c>
      <c r="AH394" s="5">
        <f t="shared" si="457"/>
        <v>-18969.135647275234</v>
      </c>
      <c r="AI394" s="42">
        <f t="shared" si="451"/>
        <v>0</v>
      </c>
      <c r="AJ394" s="42">
        <f t="shared" si="454"/>
        <v>918.98098863441032</v>
      </c>
      <c r="AK394" s="42">
        <f t="shared" si="458"/>
        <v>-18050.154658640822</v>
      </c>
    </row>
    <row r="395" spans="1:37" ht="15" x14ac:dyDescent="0.2">
      <c r="I395" s="2">
        <f t="shared" si="438"/>
        <v>20</v>
      </c>
      <c r="J395" s="11">
        <f t="shared" si="428"/>
        <v>21971.53476623668</v>
      </c>
      <c r="K395" s="11">
        <f t="shared" si="439"/>
        <v>219.71534766236681</v>
      </c>
      <c r="L395" s="24">
        <f t="shared" si="445"/>
        <v>2601.055219582116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(Interventions)'!$B$392:$AV$512, 40)</f>
        <v>104.28560898188951</v>
      </c>
      <c r="S395" s="46">
        <f>VLOOKUP(I395, '[1]Lapse Rates'!$A$4:$F$24, 6)</f>
        <v>0</v>
      </c>
      <c r="T395" s="33">
        <f t="shared" si="455"/>
        <v>0.43053347561931132</v>
      </c>
      <c r="U395" s="33">
        <f t="shared" si="446"/>
        <v>4.4898445692049364E-2</v>
      </c>
      <c r="V395" s="39">
        <f t="shared" si="441"/>
        <v>0</v>
      </c>
      <c r="W395" s="32">
        <f t="shared" si="447"/>
        <v>0.38563502992726195</v>
      </c>
      <c r="X395" s="31"/>
      <c r="Y395" s="5">
        <f t="shared" si="452"/>
        <v>0</v>
      </c>
      <c r="Z395" s="5">
        <f t="shared" si="452"/>
        <v>2.5927974448874225</v>
      </c>
      <c r="AA395" s="5">
        <f t="shared" si="448"/>
        <v>0</v>
      </c>
      <c r="AB395" s="5">
        <f t="shared" si="433"/>
        <v>2.3224059843806502</v>
      </c>
      <c r="AC395" s="32"/>
      <c r="AD395" s="5">
        <f>$W395*J395</f>
        <v>8472.9934671255578</v>
      </c>
      <c r="AE395" s="5">
        <f t="shared" si="435"/>
        <v>-84.729934671255592</v>
      </c>
      <c r="AF395" s="5">
        <f t="shared" si="435"/>
        <v>-1003.0580074460103</v>
      </c>
      <c r="AG395" s="5">
        <f t="shared" si="456"/>
        <v>-27039.146050677198</v>
      </c>
      <c r="AH395" s="5">
        <f t="shared" si="457"/>
        <v>-19653.940525668906</v>
      </c>
      <c r="AI395" s="42">
        <f t="shared" si="451"/>
        <v>0</v>
      </c>
      <c r="AJ395" s="42">
        <f t="shared" si="454"/>
        <v>823.14300596311068</v>
      </c>
      <c r="AK395" s="42">
        <f t="shared" si="458"/>
        <v>-18830.797519705797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346707.7331199997</v>
      </c>
      <c r="AE398" s="21">
        <f t="shared" ref="AE398:AK398" si="459">SUM(AE375:AE395)</f>
        <v>-11819.702440435884</v>
      </c>
      <c r="AF398" s="21">
        <f t="shared" si="459"/>
        <v>-39143.123125353952</v>
      </c>
      <c r="AG398" s="21">
        <f t="shared" si="459"/>
        <v>-359332.34117518284</v>
      </c>
      <c r="AH398" s="21">
        <f t="shared" si="459"/>
        <v>-63587.433620972981</v>
      </c>
      <c r="AI398" s="21">
        <f t="shared" si="459"/>
        <v>0</v>
      </c>
      <c r="AJ398" s="21">
        <f t="shared" si="459"/>
        <v>31568.365975653731</v>
      </c>
      <c r="AK398" s="21">
        <f t="shared" si="459"/>
        <v>-32019.067645319272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178790.27119340742</v>
      </c>
      <c r="AE400" s="21">
        <f t="shared" ref="AE400:AK400" si="460">AE375+NPV($D$6,AE376:AE395)</f>
        <v>-10159.848853321322</v>
      </c>
      <c r="AF400" s="21">
        <f t="shared" si="460"/>
        <v>-19493.285813393075</v>
      </c>
      <c r="AG400" s="21">
        <f t="shared" si="460"/>
        <v>-127600.78115410137</v>
      </c>
      <c r="AH400" s="21">
        <f t="shared" si="460"/>
        <v>21536.355372591657</v>
      </c>
      <c r="AI400" s="21">
        <f t="shared" si="460"/>
        <v>0</v>
      </c>
      <c r="AJ400" s="21">
        <f t="shared" si="460"/>
        <v>15253.745935317031</v>
      </c>
      <c r="AK400" s="21">
        <f t="shared" si="460"/>
        <v>36790.101307908648</v>
      </c>
    </row>
    <row r="402" spans="1:39" x14ac:dyDescent="0.15">
      <c r="AC402" s="22" t="str">
        <f>"Present Value at "&amp;TEXT($D$7,"0.00%")&amp;":"</f>
        <v>Present Value at 5.64%:</v>
      </c>
      <c r="AD402" s="21">
        <f>AD375+NPV($D$7,AD376:AD395)</f>
        <v>227914.90447000301</v>
      </c>
      <c r="AE402" s="21">
        <f t="shared" ref="AE402:AK402" si="461">AE375+NPV($D$7,AE376:AE395)</f>
        <v>-10643.325680418375</v>
      </c>
      <c r="AF402" s="21">
        <f t="shared" si="461"/>
        <v>-25216.827377727706</v>
      </c>
      <c r="AG402" s="21">
        <f t="shared" si="461"/>
        <v>-189290.08955867722</v>
      </c>
      <c r="AH402" s="21">
        <f t="shared" si="461"/>
        <v>2764.6618531797139</v>
      </c>
      <c r="AI402" s="21">
        <f t="shared" si="461"/>
        <v>0</v>
      </c>
      <c r="AJ402" s="21">
        <f t="shared" si="461"/>
        <v>20026.826416631571</v>
      </c>
      <c r="AK402" s="21">
        <f t="shared" si="461"/>
        <v>22791.488269811292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24538.419060352953</v>
      </c>
    </row>
    <row r="405" spans="1:39" ht="15" x14ac:dyDescent="0.2">
      <c r="G405" s="58" t="s">
        <v>122</v>
      </c>
      <c r="H405" s="57"/>
      <c r="I405" s="57"/>
      <c r="J405" s="11">
        <f>H$404</f>
        <v>24538.419060352953</v>
      </c>
      <c r="K405" s="11">
        <f>J405*$C$10</f>
        <v>9815.3676241411813</v>
      </c>
      <c r="L405" s="24">
        <f>$C$414</f>
        <v>3435.4264232276546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24538.419060352953</v>
      </c>
      <c r="AE405" s="5">
        <f>-$W405*K405</f>
        <v>-9815.3676241411813</v>
      </c>
      <c r="AF405" s="5">
        <f>-$W405*L405</f>
        <v>-3435.4264232276546</v>
      </c>
      <c r="AG405" s="5"/>
      <c r="AH405" s="5">
        <f>SUM(AD405:AG405)</f>
        <v>11287.625012984117</v>
      </c>
      <c r="AI405" s="42">
        <f>Y405-AA405</f>
        <v>0</v>
      </c>
      <c r="AJ405" s="42"/>
      <c r="AK405" s="42">
        <f>SUM(AH405:AJ405)</f>
        <v>11287.625012984117</v>
      </c>
      <c r="AL405" s="6" t="s">
        <v>39</v>
      </c>
      <c r="AM405" s="36">
        <f>AK432</f>
        <v>24752.867969055678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24538.419060352953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(Interventions)'!$B$392:$AV$512, 43)</f>
        <v>17.27729679325725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1.7277296793257249E-2</v>
      </c>
      <c r="V406" s="39">
        <f>MIN(S406*T406,T406-U406)</f>
        <v>1.1402544E-3</v>
      </c>
      <c r="W406" s="32">
        <f>T406-SUM(U406:V406)</f>
        <v>0.98158244880674272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5.9113741656243581</v>
      </c>
      <c r="AC406" s="32"/>
      <c r="AD406" s="5">
        <f t="shared" ref="AD406:AD408" si="470">$W406*J406</f>
        <v>24086.481471107301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-10404.88917050652</v>
      </c>
      <c r="AH406" s="5">
        <f t="shared" ref="AH406:AH414" si="472">SUM(AD406:AG406)</f>
        <v>13681.592300600782</v>
      </c>
      <c r="AI406" s="42">
        <f>-M406*$W405*(N406-N405)/1000</f>
        <v>0</v>
      </c>
      <c r="AJ406" s="42">
        <f>$D$6*SUM(Y406:Z406,AD406:AE406)</f>
        <v>2363.4746189646266</v>
      </c>
      <c r="AK406" s="42">
        <f t="shared" ref="AK406" si="473">SUM(AH406:AJ406)</f>
        <v>16045.066919565408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24538.419060352953</v>
      </c>
      <c r="K407" s="11">
        <f t="shared" ref="K407:K425" si="475">J407*$C$11</f>
        <v>245.38419060352953</v>
      </c>
      <c r="L407" s="24">
        <f>$C$415</f>
        <v>2699.2738514170655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(Interventions)'!$B$392:$AV$512, 43)</f>
        <v>18.825687817818718</v>
      </c>
      <c r="S407" s="46">
        <f>VLOOKUP(I407, '[1]Lapse Rates'!$A$4:$F$24, 6)</f>
        <v>1.1150343000000001E-3</v>
      </c>
      <c r="T407" s="33">
        <f t="shared" ref="T407:T409" si="476">W406</f>
        <v>0.98158244880674272</v>
      </c>
      <c r="U407" s="33">
        <f>T407*R407/1000</f>
        <v>1.8478964748685763E-2</v>
      </c>
      <c r="V407" s="39">
        <f t="shared" ref="V407:V425" si="477">MIN(S407*T407,T407-U407)</f>
        <v>1.0944980986975124E-3</v>
      </c>
      <c r="W407" s="32">
        <f>T407-SUM(U407:V407)</f>
        <v>0.96200898595935946</v>
      </c>
      <c r="X407" s="32"/>
      <c r="Y407" s="5">
        <f t="shared" ref="Y407:Z422" si="478">AA406</f>
        <v>0</v>
      </c>
      <c r="Z407" s="5">
        <f t="shared" si="478"/>
        <v>5.9113741656243581</v>
      </c>
      <c r="AA407" s="5">
        <f>O407*W407</f>
        <v>0</v>
      </c>
      <c r="AB407" s="5">
        <f t="shared" si="469"/>
        <v>5.7934970960531906</v>
      </c>
      <c r="AC407" s="32"/>
      <c r="AD407" s="5">
        <f t="shared" si="470"/>
        <v>23606.179637295962</v>
      </c>
      <c r="AE407" s="5">
        <f t="shared" si="471"/>
        <v>-236.06179637295963</v>
      </c>
      <c r="AF407" s="5">
        <f t="shared" si="471"/>
        <v>-2596.7257006283457</v>
      </c>
      <c r="AG407" s="5">
        <f t="shared" ref="AG407:AG410" si="479">-U407*M407</f>
        <v>-11128.568461636278</v>
      </c>
      <c r="AH407" s="5">
        <f t="shared" si="472"/>
        <v>9644.8236786583766</v>
      </c>
      <c r="AI407" s="42">
        <f>-M407*($W406*N407-$W405*N406)/1000</f>
        <v>0</v>
      </c>
      <c r="AJ407" s="42">
        <f t="shared" ref="AJ407:AJ408" si="480">$D$6*SUM(Y407:Z407,AD407:AE407)</f>
        <v>2293.1884660001947</v>
      </c>
      <c r="AK407" s="42">
        <f>SUM(AH407:AJ407)</f>
        <v>11938.012144658571</v>
      </c>
      <c r="AL407" s="48" t="s">
        <v>59</v>
      </c>
      <c r="AM407" s="54">
        <f>AK432/AD432</f>
        <v>0.10000000407078198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24538.419060352953</v>
      </c>
      <c r="K408" s="11">
        <f t="shared" si="475"/>
        <v>245.38419060352953</v>
      </c>
      <c r="L408" s="24">
        <f t="shared" ref="L408:L425" si="481">$C$415</f>
        <v>2699.2738514170655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(Interventions)'!$B$392:$AV$512, 43)</f>
        <v>20.460951145580786</v>
      </c>
      <c r="S408" s="46">
        <f>VLOOKUP(I408, '[1]Lapse Rates'!$A$4:$F$24, 6)</f>
        <v>9.1335750000000001E-4</v>
      </c>
      <c r="T408" s="33">
        <f t="shared" si="476"/>
        <v>0.96200898595935946</v>
      </c>
      <c r="U408" s="33">
        <f t="shared" ref="U408:U425" si="482">T408*R408/1000</f>
        <v>1.9683618863324166E-2</v>
      </c>
      <c r="V408" s="39">
        <f t="shared" si="477"/>
        <v>8.7865812239337564E-4</v>
      </c>
      <c r="W408" s="32">
        <f t="shared" ref="W408:W425" si="483">T408-SUM(U408:V408)</f>
        <v>0.94144670897364191</v>
      </c>
      <c r="X408" s="32"/>
      <c r="Y408" s="5">
        <f t="shared" si="478"/>
        <v>0</v>
      </c>
      <c r="Z408" s="5">
        <f t="shared" si="478"/>
        <v>5.7934970960531906</v>
      </c>
      <c r="AA408" s="5">
        <f t="shared" ref="AA408:AA425" si="484">O408*W408</f>
        <v>0</v>
      </c>
      <c r="AB408" s="5">
        <f t="shared" si="469"/>
        <v>5.669665100984874</v>
      </c>
      <c r="AC408" s="32"/>
      <c r="AD408" s="5">
        <f t="shared" si="470"/>
        <v>23101.613867785374</v>
      </c>
      <c r="AE408" s="5">
        <f t="shared" si="471"/>
        <v>-231.01613867785375</v>
      </c>
      <c r="AF408" s="5">
        <f>-$W408*L408</f>
        <v>-2541.2224840352037</v>
      </c>
      <c r="AG408" s="5">
        <f t="shared" si="479"/>
        <v>-11854.046104440849</v>
      </c>
      <c r="AH408" s="5">
        <f t="shared" si="472"/>
        <v>8475.3291406314693</v>
      </c>
      <c r="AI408" s="42">
        <f>-M408*($W407*N408-$W406*N407)/1000</f>
        <v>0</v>
      </c>
      <c r="AJ408" s="42">
        <f t="shared" si="480"/>
        <v>2244.1739792905705</v>
      </c>
      <c r="AK408" s="42">
        <f t="shared" ref="AK408:AK415" si="485">SUM(AH408:AJ408)</f>
        <v>10719.503119922039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24538.419060352953</v>
      </c>
      <c r="K409" s="11">
        <f t="shared" si="475"/>
        <v>245.38419060352953</v>
      </c>
      <c r="L409" s="24">
        <f t="shared" si="481"/>
        <v>2699.2738514170655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(Interventions)'!$B$392:$AV$512, 43)</f>
        <v>22.180699170566538</v>
      </c>
      <c r="S409" s="46">
        <f>VLOOKUP(I409, '[1]Lapse Rates'!$A$4:$F$24, 6)</f>
        <v>8.7679360000000005E-4</v>
      </c>
      <c r="T409" s="33">
        <f t="shared" si="476"/>
        <v>0.94144670897364191</v>
      </c>
      <c r="U409" s="33">
        <f t="shared" si="482"/>
        <v>2.0881946236864256E-2</v>
      </c>
      <c r="V409" s="39">
        <f t="shared" si="477"/>
        <v>8.2545444916915184E-4</v>
      </c>
      <c r="W409" s="32">
        <f t="shared" si="483"/>
        <v>0.91973930828760853</v>
      </c>
      <c r="X409" s="32"/>
      <c r="Y409" s="5">
        <f>AA408</f>
        <v>0</v>
      </c>
      <c r="Z409" s="5">
        <f t="shared" si="478"/>
        <v>5.669665100984874</v>
      </c>
      <c r="AA409" s="5">
        <f t="shared" si="484"/>
        <v>0</v>
      </c>
      <c r="AB409" s="5">
        <f t="shared" si="469"/>
        <v>5.5389368389073823</v>
      </c>
      <c r="AC409" s="32"/>
      <c r="AD409" s="5">
        <f>$W409*J409</f>
        <v>22568.948573040492</v>
      </c>
      <c r="AE409" s="5">
        <f t="shared" si="471"/>
        <v>-225.68948573040495</v>
      </c>
      <c r="AF409" s="5">
        <f t="shared" si="471"/>
        <v>-2482.628264981161</v>
      </c>
      <c r="AG409" s="5">
        <f t="shared" si="479"/>
        <v>-12575.713600280524</v>
      </c>
      <c r="AH409" s="5">
        <f t="shared" si="472"/>
        <v>7284.9172220484033</v>
      </c>
      <c r="AI409" s="42">
        <f t="shared" ref="AI409:AI425" si="487">-M409*($W408*N409-$W407*N408)/1000</f>
        <v>0</v>
      </c>
      <c r="AJ409" s="42">
        <f>$D$6*SUM(Y409:Z409,AD409:AE409)</f>
        <v>2192.4299106115263</v>
      </c>
      <c r="AK409" s="42">
        <f t="shared" si="485"/>
        <v>9477.3471326599301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24538.419060352953</v>
      </c>
      <c r="K410" s="11">
        <f t="shared" si="475"/>
        <v>245.38419060352953</v>
      </c>
      <c r="L410" s="24">
        <f t="shared" si="481"/>
        <v>2699.2738514170655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(Interventions)'!$B$392:$AV$512, 43)</f>
        <v>24.104787499145498</v>
      </c>
      <c r="S410" s="46">
        <f>VLOOKUP(I410, '[1]Lapse Rates'!$A$4:$F$24, 6)</f>
        <v>8.7786349999999995E-4</v>
      </c>
      <c r="T410" s="33">
        <f>W409</f>
        <v>0.91973930828760853</v>
      </c>
      <c r="U410" s="33">
        <f t="shared" si="482"/>
        <v>2.2170120580883874E-2</v>
      </c>
      <c r="V410" s="39">
        <f t="shared" si="477"/>
        <v>8.0740556826093893E-4</v>
      </c>
      <c r="W410" s="32">
        <f t="shared" si="483"/>
        <v>0.89676178213846369</v>
      </c>
      <c r="X410" s="32"/>
      <c r="Y410" s="5">
        <f t="shared" ref="Y410:Z425" si="488">AA409</f>
        <v>0</v>
      </c>
      <c r="Z410" s="5">
        <f t="shared" si="478"/>
        <v>5.5389368389073823</v>
      </c>
      <c r="AA410" s="5">
        <f t="shared" si="484"/>
        <v>0</v>
      </c>
      <c r="AB410" s="5">
        <f t="shared" si="469"/>
        <v>5.4005595129546489</v>
      </c>
      <c r="AC410" s="32"/>
      <c r="AD410" s="5">
        <f t="shared" ref="AD410:AD424" si="489">$W410*J410</f>
        <v>22005.11640742256</v>
      </c>
      <c r="AE410" s="5">
        <f t="shared" si="471"/>
        <v>-220.0511640742256</v>
      </c>
      <c r="AF410" s="5">
        <f t="shared" si="471"/>
        <v>-2420.6056294765222</v>
      </c>
      <c r="AG410" s="5">
        <f t="shared" si="479"/>
        <v>-13351.489547305115</v>
      </c>
      <c r="AH410" s="5">
        <f t="shared" si="472"/>
        <v>6012.9700665666969</v>
      </c>
      <c r="AI410" s="42">
        <f t="shared" si="487"/>
        <v>0</v>
      </c>
      <c r="AJ410" s="42">
        <f t="shared" ref="AJ410:AJ425" si="490">$D$6*SUM(Y410:Z410,AD410:AE410)</f>
        <v>2137.6582700763684</v>
      </c>
      <c r="AK410" s="42">
        <f t="shared" si="485"/>
        <v>8150.6283366430653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24538.419060352953</v>
      </c>
      <c r="K411" s="11">
        <f t="shared" si="475"/>
        <v>245.38419060352953</v>
      </c>
      <c r="L411" s="24">
        <f t="shared" si="481"/>
        <v>2699.2738514170655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(Interventions)'!$B$392:$AV$512, 43)</f>
        <v>26.539847816159302</v>
      </c>
      <c r="S411" s="46">
        <f>VLOOKUP(I411, '[1]Lapse Rates'!$A$4:$F$24, 6)</f>
        <v>8.7081910000000003E-4</v>
      </c>
      <c r="T411" s="33">
        <f t="shared" ref="T411:T425" si="491">W410</f>
        <v>0.89676178213846369</v>
      </c>
      <c r="U411" s="33">
        <f t="shared" si="482"/>
        <v>2.3799921225302629E-2</v>
      </c>
      <c r="V411" s="39">
        <f t="shared" si="477"/>
        <v>7.8091728803621305E-4</v>
      </c>
      <c r="W411" s="32">
        <f t="shared" si="483"/>
        <v>0.87218094362512488</v>
      </c>
      <c r="X411" s="32"/>
      <c r="Y411" s="5">
        <f t="shared" si="488"/>
        <v>0</v>
      </c>
      <c r="Z411" s="5">
        <f t="shared" si="478"/>
        <v>5.4005595129546489</v>
      </c>
      <c r="AA411" s="5">
        <f t="shared" si="484"/>
        <v>0</v>
      </c>
      <c r="AB411" s="5">
        <f t="shared" si="469"/>
        <v>5.2525265749841532</v>
      </c>
      <c r="AC411" s="32"/>
      <c r="AD411" s="5">
        <f t="shared" si="489"/>
        <v>21401.941491127389</v>
      </c>
      <c r="AE411" s="5">
        <f t="shared" si="471"/>
        <v>-214.01941491127388</v>
      </c>
      <c r="AF411" s="5">
        <f t="shared" si="471"/>
        <v>-2354.2552148315613</v>
      </c>
      <c r="AG411" s="5">
        <f>-U411*M411</f>
        <v>-14333.002759592777</v>
      </c>
      <c r="AH411" s="5">
        <f t="shared" si="472"/>
        <v>4500.6641017917773</v>
      </c>
      <c r="AI411" s="42">
        <f t="shared" si="487"/>
        <v>0</v>
      </c>
      <c r="AJ411" s="42">
        <f t="shared" si="490"/>
        <v>2079.0649505650217</v>
      </c>
      <c r="AK411" s="42">
        <f t="shared" si="485"/>
        <v>6579.729052356799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24538.419060352953</v>
      </c>
      <c r="K412" s="11">
        <f t="shared" si="475"/>
        <v>245.38419060352953</v>
      </c>
      <c r="L412" s="24">
        <f t="shared" si="481"/>
        <v>2699.2738514170655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(Interventions)'!$B$392:$AV$512, 43)</f>
        <v>29.022204209431841</v>
      </c>
      <c r="S412" s="46">
        <f>VLOOKUP(I412, '[1]Lapse Rates'!$A$4:$F$24, 6)</f>
        <v>7.8743759999999998E-4</v>
      </c>
      <c r="T412" s="33">
        <f t="shared" si="491"/>
        <v>0.87218094362512488</v>
      </c>
      <c r="U412" s="33">
        <f t="shared" si="482"/>
        <v>2.5312613453463334E-2</v>
      </c>
      <c r="V412" s="39">
        <f t="shared" si="477"/>
        <v>6.8678806901390367E-4</v>
      </c>
      <c r="W412" s="32">
        <f t="shared" si="483"/>
        <v>0.84618154210264762</v>
      </c>
      <c r="X412" s="32"/>
      <c r="Y412" s="5">
        <f t="shared" si="488"/>
        <v>0</v>
      </c>
      <c r="Z412" s="5">
        <f t="shared" si="478"/>
        <v>5.2525265749841532</v>
      </c>
      <c r="AA412" s="5">
        <f t="shared" si="484"/>
        <v>0</v>
      </c>
      <c r="AB412" s="5">
        <f t="shared" si="469"/>
        <v>5.0959506391893541</v>
      </c>
      <c r="AC412" s="32"/>
      <c r="AD412" s="5">
        <f t="shared" si="489"/>
        <v>20763.957281250463</v>
      </c>
      <c r="AE412" s="5">
        <f t="shared" si="471"/>
        <v>-207.63957281250464</v>
      </c>
      <c r="AF412" s="5">
        <f t="shared" si="471"/>
        <v>-2284.0757101494455</v>
      </c>
      <c r="AG412" s="5">
        <f t="shared" ref="AG412:AG425" si="492">-U412*M412</f>
        <v>-15243.98988746577</v>
      </c>
      <c r="AH412" s="5">
        <f t="shared" si="472"/>
        <v>3028.2521108227411</v>
      </c>
      <c r="AI412" s="42">
        <f t="shared" si="487"/>
        <v>0</v>
      </c>
      <c r="AJ412" s="42">
        <f t="shared" si="490"/>
        <v>2017.0900400547696</v>
      </c>
      <c r="AK412" s="42">
        <f t="shared" si="485"/>
        <v>5045.3421508775109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24538.419060352953</v>
      </c>
      <c r="K413" s="11">
        <f t="shared" si="475"/>
        <v>245.38419060352953</v>
      </c>
      <c r="L413" s="24">
        <f t="shared" si="481"/>
        <v>2699.2738514170655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(Interventions)'!$B$392:$AV$512, 43)</f>
        <v>31.87016560115708</v>
      </c>
      <c r="S413" s="46">
        <f>VLOOKUP(I413, '[1]Lapse Rates'!$A$4:$F$24, 6)</f>
        <v>7.0183349999999997E-4</v>
      </c>
      <c r="T413" s="33">
        <f t="shared" si="491"/>
        <v>0.84618154210264762</v>
      </c>
      <c r="U413" s="33">
        <f t="shared" si="482"/>
        <v>2.6967945875453848E-2</v>
      </c>
      <c r="V413" s="39">
        <f t="shared" si="477"/>
        <v>5.9387855332929855E-4</v>
      </c>
      <c r="W413" s="32">
        <f t="shared" si="483"/>
        <v>0.81861971767386443</v>
      </c>
      <c r="X413" s="32"/>
      <c r="Y413" s="5">
        <f t="shared" si="488"/>
        <v>0</v>
      </c>
      <c r="Z413" s="5">
        <f t="shared" si="478"/>
        <v>5.0959506391893541</v>
      </c>
      <c r="AA413" s="5">
        <f t="shared" si="484"/>
        <v>0</v>
      </c>
      <c r="AB413" s="5">
        <f t="shared" si="469"/>
        <v>4.9299653395501366</v>
      </c>
      <c r="AC413" s="32"/>
      <c r="AD413" s="5">
        <f t="shared" si="489"/>
        <v>20087.633683349108</v>
      </c>
      <c r="AE413" s="5">
        <f t="shared" si="471"/>
        <v>-200.87633683349108</v>
      </c>
      <c r="AF413" s="5">
        <f t="shared" si="471"/>
        <v>-2209.6787981714829</v>
      </c>
      <c r="AG413" s="5">
        <f t="shared" si="492"/>
        <v>-16240.879076628697</v>
      </c>
      <c r="AH413" s="5">
        <f t="shared" si="472"/>
        <v>1436.1994717154357</v>
      </c>
      <c r="AI413" s="42">
        <f t="shared" si="487"/>
        <v>0</v>
      </c>
      <c r="AJ413" s="42">
        <f t="shared" si="490"/>
        <v>1951.3908084508864</v>
      </c>
      <c r="AK413" s="42">
        <f t="shared" si="485"/>
        <v>3387.5902801663224</v>
      </c>
    </row>
    <row r="414" spans="1:39" ht="15" x14ac:dyDescent="0.2">
      <c r="A414" s="12"/>
      <c r="B414" s="13">
        <v>1</v>
      </c>
      <c r="C414" s="10">
        <f>$H$404*0.14+$B$417</f>
        <v>3435.4264232276546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24538.419060352953</v>
      </c>
      <c r="K414" s="11">
        <f t="shared" si="475"/>
        <v>245.38419060352953</v>
      </c>
      <c r="L414" s="24">
        <f t="shared" si="481"/>
        <v>2699.2738514170655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(Interventions)'!$B$392:$AV$512, 43)</f>
        <v>35.137173996402169</v>
      </c>
      <c r="S414" s="46">
        <f>VLOOKUP(I414, '[1]Lapse Rates'!$A$4:$F$24, 6)</f>
        <v>6.5742610000000005E-4</v>
      </c>
      <c r="T414" s="33">
        <f t="shared" si="491"/>
        <v>0.81861971767386443</v>
      </c>
      <c r="U414" s="33">
        <f t="shared" si="482"/>
        <v>2.8763983456792194E-2</v>
      </c>
      <c r="V414" s="39">
        <f t="shared" si="477"/>
        <v>5.3818196837342983E-4</v>
      </c>
      <c r="W414" s="32">
        <f t="shared" si="483"/>
        <v>0.78931755224869882</v>
      </c>
      <c r="X414" s="32"/>
      <c r="Y414" s="5">
        <f t="shared" si="488"/>
        <v>0</v>
      </c>
      <c r="Z414" s="5">
        <f t="shared" si="478"/>
        <v>4.9299653395501366</v>
      </c>
      <c r="AA414" s="5">
        <f t="shared" si="484"/>
        <v>0</v>
      </c>
      <c r="AB414" s="5">
        <f t="shared" si="469"/>
        <v>4.7534992017318167</v>
      </c>
      <c r="AC414" s="32"/>
      <c r="AD414" s="5">
        <f t="shared" si="489"/>
        <v>19368.60486877061</v>
      </c>
      <c r="AE414" s="5">
        <f t="shared" si="471"/>
        <v>-193.68604868770609</v>
      </c>
      <c r="AF414" s="5">
        <f t="shared" si="471"/>
        <v>-2130.5842292494362</v>
      </c>
      <c r="AG414" s="5">
        <f t="shared" si="492"/>
        <v>-17322.504993200506</v>
      </c>
      <c r="AH414" s="5">
        <f t="shared" si="472"/>
        <v>-278.17040236703906</v>
      </c>
      <c r="AI414" s="42">
        <f t="shared" si="487"/>
        <v>0</v>
      </c>
      <c r="AJ414" s="42">
        <f t="shared" si="490"/>
        <v>1881.5431658499429</v>
      </c>
      <c r="AK414" s="42">
        <f t="shared" si="485"/>
        <v>1603.3727634829038</v>
      </c>
    </row>
    <row r="415" spans="1:39" ht="15" x14ac:dyDescent="0.2">
      <c r="A415" s="12"/>
      <c r="B415" s="70" t="s">
        <v>49</v>
      </c>
      <c r="C415" s="10">
        <f>$H$404*0.11+$B$417</f>
        <v>2699.2738514170655</v>
      </c>
      <c r="D415" s="1"/>
      <c r="E415" s="1"/>
      <c r="F415" s="1"/>
      <c r="I415" s="2">
        <f t="shared" si="474"/>
        <v>10</v>
      </c>
      <c r="J415" s="11">
        <f t="shared" si="464"/>
        <v>24538.419060352953</v>
      </c>
      <c r="K415" s="11">
        <f t="shared" si="475"/>
        <v>245.38419060352953</v>
      </c>
      <c r="L415" s="24">
        <f t="shared" si="481"/>
        <v>2699.2738514170655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(Interventions)'!$B$392:$AV$512, 43)</f>
        <v>39.013973882911259</v>
      </c>
      <c r="S415" s="46">
        <f>VLOOKUP(I415, '[1]Lapse Rates'!$A$4:$F$24, 6)</f>
        <v>5.9033320000000003E-4</v>
      </c>
      <c r="T415" s="33">
        <f t="shared" si="491"/>
        <v>0.78931755224869882</v>
      </c>
      <c r="U415" s="33">
        <f t="shared" si="482"/>
        <v>3.0794414368754179E-2</v>
      </c>
      <c r="V415" s="39">
        <f t="shared" si="477"/>
        <v>4.6596035643514157E-4</v>
      </c>
      <c r="W415" s="32">
        <f t="shared" si="483"/>
        <v>0.75805717752350954</v>
      </c>
      <c r="X415" s="32"/>
      <c r="Y415" s="5">
        <f t="shared" si="488"/>
        <v>0</v>
      </c>
      <c r="Z415" s="5">
        <f t="shared" si="478"/>
        <v>4.7534992017318167</v>
      </c>
      <c r="AA415" s="5">
        <f t="shared" si="484"/>
        <v>0</v>
      </c>
      <c r="AB415" s="5">
        <f t="shared" si="469"/>
        <v>4.5652401596280558</v>
      </c>
      <c r="AC415" s="32"/>
      <c r="AD415" s="5">
        <f t="shared" si="489"/>
        <v>18601.524693780248</v>
      </c>
      <c r="AE415" s="5">
        <f t="shared" si="471"/>
        <v>-186.01524693780249</v>
      </c>
      <c r="AF415" s="5">
        <f t="shared" si="471"/>
        <v>-2046.2039171682338</v>
      </c>
      <c r="AG415" s="5">
        <f t="shared" si="492"/>
        <v>-18545.289370880462</v>
      </c>
      <c r="AH415" s="5">
        <f>SUM(AD415:AG415)</f>
        <v>-2175.9838412062491</v>
      </c>
      <c r="AI415" s="42">
        <f t="shared" si="487"/>
        <v>0</v>
      </c>
      <c r="AJ415" s="42">
        <f t="shared" si="490"/>
        <v>1807.027795006934</v>
      </c>
      <c r="AK415" s="42">
        <f t="shared" si="485"/>
        <v>-368.9560461993151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24538.419060352953</v>
      </c>
      <c r="K416" s="11">
        <f t="shared" si="475"/>
        <v>245.38419060352953</v>
      </c>
      <c r="L416" s="24">
        <f t="shared" si="481"/>
        <v>2699.2738514170655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(Interventions)'!$B$392:$AV$512, 43)</f>
        <v>43.454315893739775</v>
      </c>
      <c r="S416" s="46">
        <f>VLOOKUP(I416, '[1]Lapse Rates'!$A$4:$F$24, 6)</f>
        <v>5.0522920000000001E-4</v>
      </c>
      <c r="T416" s="33">
        <f t="shared" si="491"/>
        <v>0.75805717752350954</v>
      </c>
      <c r="U416" s="33">
        <f t="shared" si="482"/>
        <v>3.2940856057623355E-2</v>
      </c>
      <c r="V416" s="39">
        <f t="shared" si="477"/>
        <v>3.8299262135446069E-4</v>
      </c>
      <c r="W416" s="32">
        <f t="shared" si="483"/>
        <v>0.72473332884453168</v>
      </c>
      <c r="X416" s="31"/>
      <c r="Y416" s="5">
        <f t="shared" si="488"/>
        <v>0</v>
      </c>
      <c r="Z416" s="5">
        <f t="shared" si="478"/>
        <v>4.5652401596280558</v>
      </c>
      <c r="AA416" s="5">
        <f t="shared" si="484"/>
        <v>0</v>
      </c>
      <c r="AB416" s="5">
        <f t="shared" si="469"/>
        <v>4.3645542789671348</v>
      </c>
      <c r="AC416" s="32"/>
      <c r="AD416" s="5">
        <f t="shared" si="489"/>
        <v>17783.810130191701</v>
      </c>
      <c r="AE416" s="5">
        <f t="shared" si="471"/>
        <v>-177.83810130191702</v>
      </c>
      <c r="AF416" s="5">
        <f t="shared" si="471"/>
        <v>-1956.2537238004898</v>
      </c>
      <c r="AG416" s="5">
        <f t="shared" si="492"/>
        <v>-19837.938802726454</v>
      </c>
      <c r="AH416" s="5">
        <f t="shared" ref="AH416:AH425" si="493">SUM(AD416:AG416)</f>
        <v>-4188.2204976371595</v>
      </c>
      <c r="AI416" s="42">
        <f t="shared" si="487"/>
        <v>0</v>
      </c>
      <c r="AJ416" s="42">
        <f t="shared" si="490"/>
        <v>1727.5937060937474</v>
      </c>
      <c r="AK416" s="42">
        <f t="shared" ref="AK416:AK425" si="494">SUM(AH416:AJ416)</f>
        <v>-2460.6267915434119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24538.419060352953</v>
      </c>
      <c r="K417" s="11">
        <f t="shared" si="475"/>
        <v>245.38419060352953</v>
      </c>
      <c r="L417" s="24">
        <f t="shared" si="481"/>
        <v>2699.2738514170655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(Interventions)'!$B$392:$AV$512, 43)</f>
        <v>48.516353879158302</v>
      </c>
      <c r="S417" s="46">
        <f>VLOOKUP(I417, '[1]Lapse Rates'!$A$4:$F$24, 6)</f>
        <v>4.8306569999999999E-4</v>
      </c>
      <c r="T417" s="33">
        <f t="shared" si="491"/>
        <v>0.72473332884453168</v>
      </c>
      <c r="U417" s="33">
        <f t="shared" si="482"/>
        <v>3.5161418650241708E-2</v>
      </c>
      <c r="V417" s="39">
        <f t="shared" si="477"/>
        <v>3.5009381281161386E-4</v>
      </c>
      <c r="W417" s="32">
        <f t="shared" si="483"/>
        <v>0.68922181638147839</v>
      </c>
      <c r="X417" s="31"/>
      <c r="Y417" s="5">
        <f t="shared" si="488"/>
        <v>0</v>
      </c>
      <c r="Z417" s="5">
        <f t="shared" si="478"/>
        <v>4.3645542789671348</v>
      </c>
      <c r="AA417" s="5">
        <f t="shared" si="484"/>
        <v>0</v>
      </c>
      <c r="AB417" s="5">
        <f t="shared" si="469"/>
        <v>4.1506936525760132</v>
      </c>
      <c r="AC417" s="32"/>
      <c r="AD417" s="5">
        <f t="shared" si="489"/>
        <v>16912.413755906353</v>
      </c>
      <c r="AE417" s="5">
        <f t="shared" si="471"/>
        <v>-169.12413755906351</v>
      </c>
      <c r="AF417" s="5">
        <f t="shared" si="471"/>
        <v>-1860.3984267846988</v>
      </c>
      <c r="AG417" s="5">
        <f t="shared" si="492"/>
        <v>-21175.225992316413</v>
      </c>
      <c r="AH417" s="5">
        <f t="shared" si="493"/>
        <v>-6292.3348007538243</v>
      </c>
      <c r="AI417" s="42">
        <f t="shared" si="487"/>
        <v>0</v>
      </c>
      <c r="AJ417" s="42">
        <f t="shared" si="490"/>
        <v>1642.9448743346356</v>
      </c>
      <c r="AK417" s="42">
        <f t="shared" si="494"/>
        <v>-4649.3899264191887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24538.419060352953</v>
      </c>
      <c r="K418" s="11">
        <f t="shared" si="475"/>
        <v>245.38419060352953</v>
      </c>
      <c r="L418" s="24">
        <f t="shared" si="481"/>
        <v>2699.2738514170655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(Interventions)'!$B$392:$AV$512, 43)</f>
        <v>54.321199708136319</v>
      </c>
      <c r="S418" s="46">
        <f>VLOOKUP(I418, '[1]Lapse Rates'!$A$4:$F$24, 6)</f>
        <v>4.5965829999999999E-4</v>
      </c>
      <c r="T418" s="33">
        <f t="shared" si="491"/>
        <v>0.68922181638147839</v>
      </c>
      <c r="U418" s="33">
        <f t="shared" si="482"/>
        <v>3.7439355930862749E-2</v>
      </c>
      <c r="V418" s="39">
        <f t="shared" si="477"/>
        <v>3.168065284408225E-4</v>
      </c>
      <c r="W418" s="32">
        <f t="shared" si="483"/>
        <v>0.65146565392217481</v>
      </c>
      <c r="X418" s="31"/>
      <c r="Y418" s="5">
        <f t="shared" si="488"/>
        <v>0</v>
      </c>
      <c r="Z418" s="5">
        <f t="shared" si="478"/>
        <v>4.1506936525760132</v>
      </c>
      <c r="AA418" s="5">
        <f t="shared" si="484"/>
        <v>0</v>
      </c>
      <c r="AB418" s="5">
        <f t="shared" si="469"/>
        <v>3.923315092958974</v>
      </c>
      <c r="AC418" s="32"/>
      <c r="AD418" s="5">
        <f t="shared" si="489"/>
        <v>15985.937219369194</v>
      </c>
      <c r="AE418" s="5">
        <f t="shared" si="471"/>
        <v>-159.85937219369194</v>
      </c>
      <c r="AF418" s="5">
        <f t="shared" si="471"/>
        <v>-1758.484204728446</v>
      </c>
      <c r="AG418" s="5">
        <f t="shared" si="492"/>
        <v>-22547.065882887542</v>
      </c>
      <c r="AH418" s="5">
        <f t="shared" si="493"/>
        <v>-8479.4722404404856</v>
      </c>
      <c r="AI418" s="42">
        <f t="shared" si="487"/>
        <v>0</v>
      </c>
      <c r="AJ418" s="42">
        <f t="shared" si="490"/>
        <v>1552.9454198552346</v>
      </c>
      <c r="AK418" s="42">
        <f t="shared" si="494"/>
        <v>-6926.5268205852508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24538.419060352953</v>
      </c>
      <c r="K419" s="11">
        <f t="shared" si="475"/>
        <v>245.38419060352953</v>
      </c>
      <c r="L419" s="24">
        <f t="shared" si="481"/>
        <v>2699.2738514170655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(Interventions)'!$B$392:$AV$512, 43)</f>
        <v>60.747917383508252</v>
      </c>
      <c r="S419" s="46">
        <f>VLOOKUP(I419, '[1]Lapse Rates'!$A$4:$F$24, 6)</f>
        <v>3.6747819999999998E-4</v>
      </c>
      <c r="T419" s="33">
        <f t="shared" si="491"/>
        <v>0.65146565392217481</v>
      </c>
      <c r="U419" s="33">
        <f t="shared" si="482"/>
        <v>3.9575181722657456E-2</v>
      </c>
      <c r="V419" s="39">
        <f t="shared" si="477"/>
        <v>2.3939942586514372E-4</v>
      </c>
      <c r="W419" s="32">
        <f t="shared" si="483"/>
        <v>0.61165107277365216</v>
      </c>
      <c r="X419" s="31"/>
      <c r="Y419" s="5">
        <f t="shared" si="488"/>
        <v>0</v>
      </c>
      <c r="Z419" s="5">
        <f t="shared" si="478"/>
        <v>3.923315092958974</v>
      </c>
      <c r="AA419" s="5">
        <f t="shared" si="484"/>
        <v>0</v>
      </c>
      <c r="AB419" s="5">
        <f t="shared" si="469"/>
        <v>3.6835401390540374</v>
      </c>
      <c r="AC419" s="32"/>
      <c r="AD419" s="5">
        <f t="shared" si="489"/>
        <v>15008.950342434317</v>
      </c>
      <c r="AE419" s="5">
        <f t="shared" si="471"/>
        <v>-150.08950342434318</v>
      </c>
      <c r="AF419" s="5">
        <f t="shared" si="471"/>
        <v>-1651.013746929116</v>
      </c>
      <c r="AG419" s="5">
        <f t="shared" si="492"/>
        <v>-23833.322113654278</v>
      </c>
      <c r="AH419" s="5">
        <f t="shared" si="493"/>
        <v>-10625.475021573422</v>
      </c>
      <c r="AI419" s="42">
        <f t="shared" si="487"/>
        <v>0</v>
      </c>
      <c r="AJ419" s="42">
        <f t="shared" si="490"/>
        <v>1458.0391255174977</v>
      </c>
      <c r="AK419" s="42">
        <f t="shared" si="494"/>
        <v>-9167.4358960559239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24538.419060352953</v>
      </c>
      <c r="K420" s="11">
        <f t="shared" si="475"/>
        <v>245.38419060352953</v>
      </c>
      <c r="L420" s="24">
        <f t="shared" si="481"/>
        <v>2699.2738514170655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(Interventions)'!$B$392:$AV$512, 43)</f>
        <v>67.826378730965672</v>
      </c>
      <c r="S420" s="46">
        <f>VLOOKUP(I420, '[1]Lapse Rates'!$A$4:$F$24, 6)</f>
        <v>3.9775519999999998E-4</v>
      </c>
      <c r="T420" s="33">
        <f t="shared" si="491"/>
        <v>0.61165107277365216</v>
      </c>
      <c r="U420" s="33">
        <f t="shared" si="482"/>
        <v>4.1486077313147178E-2</v>
      </c>
      <c r="V420" s="39">
        <f t="shared" si="477"/>
        <v>2.4328739478129854E-4</v>
      </c>
      <c r="W420" s="32">
        <f t="shared" si="483"/>
        <v>0.56992170806572373</v>
      </c>
      <c r="X420" s="31"/>
      <c r="Y420" s="5">
        <f t="shared" si="488"/>
        <v>0</v>
      </c>
      <c r="Z420" s="5">
        <f t="shared" si="478"/>
        <v>3.6835401390540374</v>
      </c>
      <c r="AA420" s="5">
        <f t="shared" si="484"/>
        <v>0</v>
      </c>
      <c r="AB420" s="5">
        <f t="shared" si="469"/>
        <v>3.4322338032671271</v>
      </c>
      <c r="AC420" s="32"/>
      <c r="AD420" s="5">
        <f t="shared" si="489"/>
        <v>13984.977704108867</v>
      </c>
      <c r="AE420" s="5">
        <f t="shared" si="471"/>
        <v>-139.84977704108866</v>
      </c>
      <c r="AF420" s="5">
        <f t="shared" si="471"/>
        <v>-1538.3747639367587</v>
      </c>
      <c r="AG420" s="5">
        <f t="shared" si="492"/>
        <v>-24984.118854219312</v>
      </c>
      <c r="AH420" s="5">
        <f t="shared" si="493"/>
        <v>-12677.365691088293</v>
      </c>
      <c r="AI420" s="42">
        <f t="shared" si="487"/>
        <v>0</v>
      </c>
      <c r="AJ420" s="42">
        <f t="shared" si="490"/>
        <v>1358.5684049329905</v>
      </c>
      <c r="AK420" s="42">
        <f t="shared" si="494"/>
        <v>-11318.797286155303</v>
      </c>
    </row>
    <row r="421" spans="1:37" ht="15" x14ac:dyDescent="0.2">
      <c r="I421" s="2">
        <f t="shared" si="474"/>
        <v>16</v>
      </c>
      <c r="J421" s="11">
        <f t="shared" si="464"/>
        <v>24538.419060352953</v>
      </c>
      <c r="K421" s="11">
        <f t="shared" si="475"/>
        <v>245.38419060352953</v>
      </c>
      <c r="L421" s="24">
        <f t="shared" si="481"/>
        <v>2699.2738514170655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(Interventions)'!$B$392:$AV$512, 43)</f>
        <v>75.46188234056369</v>
      </c>
      <c r="S421" s="46">
        <f>VLOOKUP(I421, '[1]Lapse Rates'!$A$4:$F$24, 6)</f>
        <v>2.516404E-4</v>
      </c>
      <c r="T421" s="33">
        <f t="shared" si="491"/>
        <v>0.56992170806572373</v>
      </c>
      <c r="U421" s="33">
        <f t="shared" si="482"/>
        <v>4.300736487738873E-2</v>
      </c>
      <c r="V421" s="39">
        <f t="shared" si="477"/>
        <v>1.4341532658634194E-4</v>
      </c>
      <c r="W421" s="32">
        <f t="shared" si="483"/>
        <v>0.52677092786174862</v>
      </c>
      <c r="X421" s="31"/>
      <c r="Y421" s="5">
        <f t="shared" si="488"/>
        <v>0</v>
      </c>
      <c r="Z421" s="5">
        <f t="shared" si="478"/>
        <v>3.4322338032671271</v>
      </c>
      <c r="AA421" s="5">
        <f t="shared" si="484"/>
        <v>0</v>
      </c>
      <c r="AB421" s="5">
        <f t="shared" si="469"/>
        <v>3.17236729115253</v>
      </c>
      <c r="AC421" s="32"/>
      <c r="AD421" s="5">
        <f t="shared" si="489"/>
        <v>12926.125776682542</v>
      </c>
      <c r="AE421" s="5">
        <f t="shared" si="471"/>
        <v>-129.26125776682542</v>
      </c>
      <c r="AF421" s="5">
        <f t="shared" si="471"/>
        <v>-1421.8989912639233</v>
      </c>
      <c r="AG421" s="5">
        <f t="shared" si="492"/>
        <v>-25900.282342744937</v>
      </c>
      <c r="AH421" s="5">
        <f t="shared" si="493"/>
        <v>-14525.316815093143</v>
      </c>
      <c r="AI421" s="42">
        <f t="shared" si="487"/>
        <v>0</v>
      </c>
      <c r="AJ421" s="42">
        <f t="shared" si="490"/>
        <v>1255.7091114417324</v>
      </c>
      <c r="AK421" s="42">
        <f t="shared" si="494"/>
        <v>-13269.607703651411</v>
      </c>
    </row>
    <row r="422" spans="1:37" ht="15" x14ac:dyDescent="0.2">
      <c r="I422" s="2">
        <f t="shared" si="474"/>
        <v>17</v>
      </c>
      <c r="J422" s="11">
        <f t="shared" si="464"/>
        <v>24538.419060352953</v>
      </c>
      <c r="K422" s="11">
        <f t="shared" si="475"/>
        <v>245.38419060352953</v>
      </c>
      <c r="L422" s="24">
        <f t="shared" si="481"/>
        <v>2699.2738514170655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(Interventions)'!$B$392:$AV$512, 43)</f>
        <v>83.761988799122676</v>
      </c>
      <c r="S422" s="46">
        <f>VLOOKUP(I422, '[1]Lapse Rates'!$A$4:$F$24, 6)</f>
        <v>2.7508159999999998E-4</v>
      </c>
      <c r="T422" s="33">
        <f t="shared" si="491"/>
        <v>0.52677092786174862</v>
      </c>
      <c r="U422" s="33">
        <f t="shared" si="482"/>
        <v>4.4123380559259247E-2</v>
      </c>
      <c r="V422" s="39">
        <f t="shared" si="477"/>
        <v>1.4490498966969437E-4</v>
      </c>
      <c r="W422" s="32">
        <f t="shared" si="483"/>
        <v>0.4825026423128197</v>
      </c>
      <c r="X422" s="31"/>
      <c r="Y422" s="5">
        <f t="shared" si="488"/>
        <v>0</v>
      </c>
      <c r="Z422" s="5">
        <f t="shared" si="478"/>
        <v>3.17236729115253</v>
      </c>
      <c r="AA422" s="5">
        <f t="shared" si="484"/>
        <v>0</v>
      </c>
      <c r="AB422" s="5">
        <f t="shared" si="469"/>
        <v>2.905770837774071</v>
      </c>
      <c r="AC422" s="32"/>
      <c r="AD422" s="5">
        <f t="shared" si="489"/>
        <v>11839.852034799558</v>
      </c>
      <c r="AE422" s="5">
        <f t="shared" si="471"/>
        <v>-118.39852034799559</v>
      </c>
      <c r="AF422" s="5">
        <f t="shared" si="471"/>
        <v>-1302.4067656346356</v>
      </c>
      <c r="AG422" s="5">
        <f t="shared" si="492"/>
        <v>-26572.379350822135</v>
      </c>
      <c r="AH422" s="5">
        <f t="shared" si="493"/>
        <v>-16153.332602005208</v>
      </c>
      <c r="AI422" s="42">
        <f t="shared" si="487"/>
        <v>0</v>
      </c>
      <c r="AJ422" s="42">
        <f t="shared" si="490"/>
        <v>1150.1857989989605</v>
      </c>
      <c r="AK422" s="42">
        <f t="shared" si="494"/>
        <v>-15003.146803006248</v>
      </c>
    </row>
    <row r="423" spans="1:37" ht="15" x14ac:dyDescent="0.2">
      <c r="I423" s="2">
        <f t="shared" si="474"/>
        <v>18</v>
      </c>
      <c r="J423" s="11">
        <f t="shared" si="464"/>
        <v>24538.419060352953</v>
      </c>
      <c r="K423" s="11">
        <f t="shared" si="475"/>
        <v>245.38419060352953</v>
      </c>
      <c r="L423" s="24">
        <f t="shared" si="481"/>
        <v>2699.2738514170655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(Interventions)'!$B$392:$AV$512, 43)</f>
        <v>93.014094859047347</v>
      </c>
      <c r="S423" s="46">
        <f>VLOOKUP(I423, '[1]Lapse Rates'!$A$4:$F$24, 6)</f>
        <v>2.0998619999999999E-4</v>
      </c>
      <c r="T423" s="33">
        <f t="shared" si="491"/>
        <v>0.4825026423128197</v>
      </c>
      <c r="U423" s="33">
        <f t="shared" si="482"/>
        <v>4.4879546541825605E-2</v>
      </c>
      <c r="V423" s="39">
        <f t="shared" si="477"/>
        <v>1.0131889634922822E-4</v>
      </c>
      <c r="W423" s="32">
        <f t="shared" si="483"/>
        <v>0.43752177687464489</v>
      </c>
      <c r="X423" s="31"/>
      <c r="Y423" s="5">
        <f t="shared" si="488"/>
        <v>0</v>
      </c>
      <c r="Z423" s="5">
        <f t="shared" si="488"/>
        <v>2.905770837774071</v>
      </c>
      <c r="AA423" s="5">
        <f t="shared" si="484"/>
        <v>0</v>
      </c>
      <c r="AB423" s="5">
        <f t="shared" si="469"/>
        <v>2.6348830216544052</v>
      </c>
      <c r="AC423" s="32"/>
      <c r="AD423" s="5">
        <f t="shared" si="489"/>
        <v>10736.092708980277</v>
      </c>
      <c r="AE423" s="5">
        <f t="shared" si="471"/>
        <v>-107.36092708980279</v>
      </c>
      <c r="AF423" s="5">
        <f t="shared" si="471"/>
        <v>-1180.9910917432608</v>
      </c>
      <c r="AG423" s="5">
        <f t="shared" si="492"/>
        <v>-27027.764434337092</v>
      </c>
      <c r="AH423" s="5">
        <f t="shared" si="493"/>
        <v>-17580.023744189879</v>
      </c>
      <c r="AI423" s="42">
        <f t="shared" si="487"/>
        <v>0</v>
      </c>
      <c r="AJ423" s="42">
        <f t="shared" si="490"/>
        <v>1042.9636439226413</v>
      </c>
      <c r="AK423" s="42">
        <f t="shared" si="494"/>
        <v>-16537.060100267237</v>
      </c>
    </row>
    <row r="424" spans="1:37" ht="15" x14ac:dyDescent="0.2">
      <c r="I424" s="2">
        <f t="shared" si="474"/>
        <v>19</v>
      </c>
      <c r="J424" s="11">
        <f t="shared" si="464"/>
        <v>24538.419060352953</v>
      </c>
      <c r="K424" s="11">
        <f t="shared" si="475"/>
        <v>245.38419060352953</v>
      </c>
      <c r="L424" s="24">
        <f t="shared" si="481"/>
        <v>2699.2738514170655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(Interventions)'!$B$392:$AV$512, 43)</f>
        <v>103.31230468956275</v>
      </c>
      <c r="S424" s="46">
        <f>VLOOKUP(I424, '[1]Lapse Rates'!$A$4:$F$24, 6)</f>
        <v>1.6037285799999999E-2</v>
      </c>
      <c r="T424" s="33">
        <f t="shared" si="491"/>
        <v>0.43752177687464489</v>
      </c>
      <c r="U424" s="33">
        <f t="shared" si="482"/>
        <v>4.52013831207922E-2</v>
      </c>
      <c r="V424" s="39">
        <f t="shared" si="477"/>
        <v>7.0166617794625106E-3</v>
      </c>
      <c r="W424" s="32">
        <f t="shared" si="483"/>
        <v>0.38530373197439016</v>
      </c>
      <c r="X424" s="31"/>
      <c r="Y424" s="5">
        <f t="shared" si="488"/>
        <v>0</v>
      </c>
      <c r="Z424" s="5">
        <f t="shared" si="488"/>
        <v>2.6348830216544052</v>
      </c>
      <c r="AA424" s="5">
        <f t="shared" si="484"/>
        <v>0</v>
      </c>
      <c r="AB424" s="5">
        <f t="shared" si="469"/>
        <v>2.3204108120320499</v>
      </c>
      <c r="AC424" s="32"/>
      <c r="AD424" s="5">
        <f t="shared" si="489"/>
        <v>9454.7444407055009</v>
      </c>
      <c r="AE424" s="5">
        <f t="shared" si="471"/>
        <v>-94.547444407055011</v>
      </c>
      <c r="AF424" s="5">
        <f t="shared" si="471"/>
        <v>-1040.0402885718809</v>
      </c>
      <c r="AG424" s="5">
        <f t="shared" si="492"/>
        <v>-27221.583755451567</v>
      </c>
      <c r="AH424" s="5">
        <f t="shared" si="493"/>
        <v>-18901.427047725003</v>
      </c>
      <c r="AI424" s="42">
        <f t="shared" si="487"/>
        <v>0</v>
      </c>
      <c r="AJ424" s="42">
        <f t="shared" si="490"/>
        <v>918.49380736130183</v>
      </c>
      <c r="AK424" s="42">
        <f t="shared" si="494"/>
        <v>-17982.933240363702</v>
      </c>
    </row>
    <row r="425" spans="1:37" ht="15" x14ac:dyDescent="0.2">
      <c r="I425" s="2">
        <f t="shared" si="474"/>
        <v>20</v>
      </c>
      <c r="J425" s="11">
        <f t="shared" si="464"/>
        <v>24538.419060352953</v>
      </c>
      <c r="K425" s="11">
        <f t="shared" si="475"/>
        <v>245.38419060352953</v>
      </c>
      <c r="L425" s="24">
        <f t="shared" si="481"/>
        <v>2699.2738514170655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(Interventions)'!$B$392:$AV$512, 43)</f>
        <v>114.81915539247643</v>
      </c>
      <c r="S425" s="46">
        <f>VLOOKUP(I425, '[1]Lapse Rates'!$A$4:$F$24, 6)</f>
        <v>0</v>
      </c>
      <c r="T425" s="33">
        <f t="shared" si="491"/>
        <v>0.38530373197439016</v>
      </c>
      <c r="U425" s="33">
        <f t="shared" si="482"/>
        <v>4.4240249074868593E-2</v>
      </c>
      <c r="V425" s="39">
        <f t="shared" si="477"/>
        <v>0</v>
      </c>
      <c r="W425" s="32">
        <f t="shared" si="483"/>
        <v>0.3410634828995216</v>
      </c>
      <c r="X425" s="31"/>
      <c r="Y425" s="5">
        <f t="shared" si="488"/>
        <v>0</v>
      </c>
      <c r="Z425" s="5">
        <f t="shared" si="488"/>
        <v>2.3204108120320499</v>
      </c>
      <c r="AA425" s="5">
        <f t="shared" si="484"/>
        <v>0</v>
      </c>
      <c r="AB425" s="5">
        <f t="shared" si="469"/>
        <v>2.0539832024309601</v>
      </c>
      <c r="AC425" s="32"/>
      <c r="AD425" s="5">
        <f>$W425*J425</f>
        <v>8369.1586695719834</v>
      </c>
      <c r="AE425" s="5">
        <f t="shared" si="471"/>
        <v>-83.691586695719849</v>
      </c>
      <c r="AF425" s="5">
        <f t="shared" si="471"/>
        <v>-920.62374106391019</v>
      </c>
      <c r="AG425" s="5">
        <f t="shared" si="492"/>
        <v>-26642.760960109037</v>
      </c>
      <c r="AH425" s="5">
        <f t="shared" si="493"/>
        <v>-19277.917618296684</v>
      </c>
      <c r="AI425" s="42">
        <f t="shared" si="487"/>
        <v>0</v>
      </c>
      <c r="AJ425" s="42">
        <f t="shared" si="490"/>
        <v>813.03195313082176</v>
      </c>
      <c r="AK425" s="42">
        <f t="shared" si="494"/>
        <v>-18464.885665165861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373132.48381803278</v>
      </c>
      <c r="AE428" s="21">
        <f t="shared" ref="AE428:AK428" si="495">SUM(AE405:AE425)</f>
        <v>-13060.443457006912</v>
      </c>
      <c r="AF428" s="21">
        <f t="shared" si="495"/>
        <v>-39131.892116376162</v>
      </c>
      <c r="AG428" s="21">
        <f t="shared" si="495"/>
        <v>-386742.81546120625</v>
      </c>
      <c r="AH428" s="21">
        <f t="shared" si="495"/>
        <v>-65802.667216556583</v>
      </c>
      <c r="AI428" s="21">
        <f t="shared" si="495"/>
        <v>0</v>
      </c>
      <c r="AJ428" s="21">
        <f t="shared" si="495"/>
        <v>33887.517850460405</v>
      </c>
      <c r="AK428" s="21">
        <f t="shared" si="495"/>
        <v>-31915.149366096201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195190.67659182526</v>
      </c>
      <c r="AE430" s="21">
        <f t="shared" ref="AE430:AK430" si="496">AE405+NPV($D$6,AE406:AE425)</f>
        <v>-11302.543314189468</v>
      </c>
      <c r="AF430" s="21">
        <f t="shared" si="496"/>
        <v>-19794.648436419287</v>
      </c>
      <c r="AG430" s="21">
        <f t="shared" si="496"/>
        <v>-141324.3636030489</v>
      </c>
      <c r="AH430" s="21">
        <f t="shared" si="496"/>
        <v>22769.121238167616</v>
      </c>
      <c r="AI430" s="21">
        <f t="shared" si="496"/>
        <v>0</v>
      </c>
      <c r="AJ430" s="21">
        <f t="shared" si="496"/>
        <v>16599.345874951239</v>
      </c>
      <c r="AK430" s="21">
        <f t="shared" si="496"/>
        <v>39368.467113118844</v>
      </c>
    </row>
    <row r="432" spans="1:37" x14ac:dyDescent="0.15">
      <c r="AC432" s="22" t="str">
        <f>"Present Value at "&amp;TEXT($D$7,"0.00%")&amp;":"</f>
        <v>Present Value at 5.64%:</v>
      </c>
      <c r="AD432" s="21">
        <f>AD405+NPV($D$7,AD406:AD425)</f>
        <v>247528.66961420429</v>
      </c>
      <c r="AE432" s="21">
        <f t="shared" ref="AE432:AK432" si="497">AE405+NPV($D$7,AE406:AE425)</f>
        <v>-11817.270307370691</v>
      </c>
      <c r="AF432" s="21">
        <f t="shared" si="497"/>
        <v>-25456.74553360945</v>
      </c>
      <c r="AG432" s="21">
        <f t="shared" si="497"/>
        <v>-207186.32029227566</v>
      </c>
      <c r="AH432" s="21">
        <f t="shared" si="497"/>
        <v>3068.3334809484495</v>
      </c>
      <c r="AI432" s="21">
        <f t="shared" si="497"/>
        <v>0</v>
      </c>
      <c r="AJ432" s="21">
        <f t="shared" si="497"/>
        <v>21684.534488107223</v>
      </c>
      <c r="AK432" s="21">
        <f t="shared" si="497"/>
        <v>24752.867969055678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21287.040359635223</v>
      </c>
    </row>
    <row r="436" spans="1:39" ht="15" x14ac:dyDescent="0.2">
      <c r="G436" s="58" t="s">
        <v>123</v>
      </c>
      <c r="H436" s="57"/>
      <c r="I436" s="57"/>
      <c r="J436" s="11">
        <f>H$435</f>
        <v>21287.040359635223</v>
      </c>
      <c r="K436" s="11">
        <f>J436*$C$10</f>
        <v>8514.8161438540901</v>
      </c>
      <c r="L436" s="24">
        <f>$C$445</f>
        <v>3164.3870301271722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21287.040359635223</v>
      </c>
      <c r="AE436" s="5">
        <f>-$W436*K436</f>
        <v>-8514.8161438540901</v>
      </c>
      <c r="AF436" s="5">
        <f>-$W436*L436</f>
        <v>-3164.3870301271722</v>
      </c>
      <c r="AG436" s="5"/>
      <c r="AH436" s="5">
        <f>SUM(AD436:AG436)</f>
        <v>9607.8371856539598</v>
      </c>
      <c r="AI436" s="42">
        <f>Y436-AA436</f>
        <v>0</v>
      </c>
      <c r="AJ436" s="42"/>
      <c r="AK436" s="42">
        <f>SUM(AH436:AJ436)</f>
        <v>9607.8371856539598</v>
      </c>
      <c r="AL436" s="6" t="s">
        <v>39</v>
      </c>
      <c r="AM436" s="36">
        <f>AK463</f>
        <v>22224.358240215806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21287.040359635223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(Interventions)'!$B$392:$AV$512, 46)</f>
        <v>14.01663048668663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1.4016630486686631E-2</v>
      </c>
      <c r="V437" s="39">
        <f>MIN(S437*T437,T437-U437)</f>
        <v>1.1402544E-3</v>
      </c>
      <c r="W437" s="32">
        <f>T437-SUM(U437:V437)</f>
        <v>0.98484311511331335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5.9310108437157556</v>
      </c>
      <c r="AC437" s="32"/>
      <c r="AD437" s="5">
        <f t="shared" ref="AD437:AD439" si="506">$W437*J437</f>
        <v>20964.395139325978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-8441.2213613668027</v>
      </c>
      <c r="AH437" s="5">
        <f t="shared" ref="AH437:AH445" si="508">SUM(AD437:AG437)</f>
        <v>12523.173777959175</v>
      </c>
      <c r="AI437" s="42">
        <f>-M437*$W436*(N437-N436)/1000</f>
        <v>0</v>
      </c>
      <c r="AJ437" s="42">
        <f>$D$6*SUM(Y437:Z437,AD437:AE437)</f>
        <v>2057.1979498168785</v>
      </c>
      <c r="AK437" s="42">
        <f t="shared" ref="AK437" si="509">SUM(AH437:AJ437)</f>
        <v>14580.371727776053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21287.040359635223</v>
      </c>
      <c r="K438" s="11">
        <f t="shared" ref="K438:K456" si="511">J438*$C$11</f>
        <v>212.87040359635222</v>
      </c>
      <c r="L438" s="24">
        <f>$C$446</f>
        <v>2525.7758193381151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(Interventions)'!$B$392:$AV$512, 46)</f>
        <v>15.337398604517004</v>
      </c>
      <c r="S438" s="46">
        <f>VLOOKUP(I438, '[1]Lapse Rates'!$A$4:$F$24, 6)</f>
        <v>1.1150343000000001E-3</v>
      </c>
      <c r="T438" s="33">
        <f t="shared" ref="T438:T440" si="512">W437</f>
        <v>0.98484311511331335</v>
      </c>
      <c r="U438" s="33">
        <f>T438*R438/1000</f>
        <v>1.510493141940711E-2</v>
      </c>
      <c r="V438" s="39">
        <f t="shared" ref="V438:V456" si="513">MIN(S438*T438,T438-U438)</f>
        <v>1.0981338534701928E-3</v>
      </c>
      <c r="W438" s="32">
        <f>T438-SUM(U438:V438)</f>
        <v>0.96864004984043606</v>
      </c>
      <c r="X438" s="32"/>
      <c r="Y438" s="5">
        <f t="shared" ref="Y438:Z453" si="514">AA437</f>
        <v>0</v>
      </c>
      <c r="Z438" s="5">
        <f t="shared" si="514"/>
        <v>5.9310108437157556</v>
      </c>
      <c r="AA438" s="5">
        <f>O438*W438</f>
        <v>0</v>
      </c>
      <c r="AB438" s="5">
        <f t="shared" si="505"/>
        <v>5.8334312857535595</v>
      </c>
      <c r="AC438" s="32"/>
      <c r="AD438" s="5">
        <f t="shared" si="506"/>
        <v>20619.479834912436</v>
      </c>
      <c r="AE438" s="5">
        <f t="shared" si="507"/>
        <v>-206.19479834912434</v>
      </c>
      <c r="AF438" s="5">
        <f t="shared" si="507"/>
        <v>-2446.56761552944</v>
      </c>
      <c r="AG438" s="5">
        <f t="shared" ref="AG438:AG441" si="515">-U438*M438</f>
        <v>-9096.6277437781246</v>
      </c>
      <c r="AH438" s="5">
        <f t="shared" si="508"/>
        <v>8870.0896772557498</v>
      </c>
      <c r="AI438" s="42">
        <f>-M438*($W437*N438-$W436*N437)/1000</f>
        <v>0</v>
      </c>
      <c r="AJ438" s="42">
        <f t="shared" ref="AJ438:AJ439" si="516">$D$6*SUM(Y438:Z438,AD438:AE438)</f>
        <v>2003.1250942506297</v>
      </c>
      <c r="AK438" s="42">
        <f>SUM(AH438:AJ438)</f>
        <v>10873.21477150638</v>
      </c>
      <c r="AL438" s="48" t="s">
        <v>59</v>
      </c>
      <c r="AM438" s="54">
        <f>AK463/AD463</f>
        <v>0.1000000129840713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21287.040359635223</v>
      </c>
      <c r="K439" s="11">
        <f t="shared" si="511"/>
        <v>212.87040359635222</v>
      </c>
      <c r="L439" s="24">
        <f t="shared" ref="L439:L456" si="517">$C$446</f>
        <v>2525.7758193381151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(Interventions)'!$B$392:$AV$512, 46)</f>
        <v>16.73986640292858</v>
      </c>
      <c r="S439" s="46">
        <f>VLOOKUP(I439, '[1]Lapse Rates'!$A$4:$F$24, 6)</f>
        <v>9.1335750000000001E-4</v>
      </c>
      <c r="T439" s="33">
        <f t="shared" si="512"/>
        <v>0.96864004984043606</v>
      </c>
      <c r="U439" s="33">
        <f t="shared" ref="U439:U456" si="518">T439*R439/1000</f>
        <v>1.6214905026854982E-2</v>
      </c>
      <c r="V439" s="39">
        <f t="shared" si="513"/>
        <v>8.8471465432213606E-4</v>
      </c>
      <c r="W439" s="32">
        <f t="shared" ref="W439:W456" si="519">T439-SUM(U439:V439)</f>
        <v>0.95154043015925893</v>
      </c>
      <c r="X439" s="32"/>
      <c r="Y439" s="5">
        <f t="shared" si="514"/>
        <v>0</v>
      </c>
      <c r="Z439" s="5">
        <f t="shared" si="514"/>
        <v>5.8334312857535595</v>
      </c>
      <c r="AA439" s="5">
        <f t="shared" ref="AA439:AA456" si="520">O439*W439</f>
        <v>0</v>
      </c>
      <c r="AB439" s="5">
        <f t="shared" si="505"/>
        <v>5.7304524171438036</v>
      </c>
      <c r="AC439" s="32"/>
      <c r="AD439" s="5">
        <f t="shared" si="506"/>
        <v>20255.479540624805</v>
      </c>
      <c r="AE439" s="5">
        <f t="shared" si="507"/>
        <v>-202.55479540624805</v>
      </c>
      <c r="AF439" s="5">
        <f>-$W439*L439</f>
        <v>-2403.3778096188448</v>
      </c>
      <c r="AG439" s="5">
        <f t="shared" si="515"/>
        <v>-9765.086039417849</v>
      </c>
      <c r="AH439" s="5">
        <f t="shared" si="508"/>
        <v>7884.4608961818631</v>
      </c>
      <c r="AI439" s="42">
        <f>-M439*($W438*N439-$W437*N438)/1000</f>
        <v>0</v>
      </c>
      <c r="AJ439" s="42">
        <f t="shared" si="516"/>
        <v>1967.7641771150729</v>
      </c>
      <c r="AK439" s="42">
        <f t="shared" ref="AK439:AK446" si="521">SUM(AH439:AJ439)</f>
        <v>9852.2250732969369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21287.040359635223</v>
      </c>
      <c r="K440" s="11">
        <f t="shared" si="511"/>
        <v>212.87040359635222</v>
      </c>
      <c r="L440" s="24">
        <f t="shared" si="517"/>
        <v>2525.7758193381151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(Interventions)'!$B$392:$AV$512, 46)</f>
        <v>18.222966573465438</v>
      </c>
      <c r="S440" s="46">
        <f>VLOOKUP(I440, '[1]Lapse Rates'!$A$4:$F$24, 6)</f>
        <v>8.7679360000000005E-4</v>
      </c>
      <c r="T440" s="33">
        <f t="shared" si="512"/>
        <v>0.95154043015925893</v>
      </c>
      <c r="U440" s="33">
        <f t="shared" si="518"/>
        <v>1.73398894520931E-2</v>
      </c>
      <c r="V440" s="39">
        <f t="shared" si="513"/>
        <v>8.343045593048853E-4</v>
      </c>
      <c r="W440" s="32">
        <f t="shared" si="519"/>
        <v>0.93336623614786096</v>
      </c>
      <c r="X440" s="32"/>
      <c r="Y440" s="5">
        <f>AA439</f>
        <v>0</v>
      </c>
      <c r="Z440" s="5">
        <f t="shared" si="514"/>
        <v>5.7304524171438036</v>
      </c>
      <c r="AA440" s="5">
        <f t="shared" si="520"/>
        <v>0</v>
      </c>
      <c r="AB440" s="5">
        <f t="shared" si="505"/>
        <v>5.6210021502909013</v>
      </c>
      <c r="AC440" s="32"/>
      <c r="AD440" s="5">
        <f>$W440*J440</f>
        <v>19868.604739200335</v>
      </c>
      <c r="AE440" s="5">
        <f t="shared" si="507"/>
        <v>-198.68604739200336</v>
      </c>
      <c r="AF440" s="5">
        <f t="shared" si="507"/>
        <v>-2357.4738698488959</v>
      </c>
      <c r="AG440" s="5">
        <f t="shared" si="515"/>
        <v>-10442.584284844575</v>
      </c>
      <c r="AH440" s="5">
        <f t="shared" si="508"/>
        <v>6869.8605371148624</v>
      </c>
      <c r="AI440" s="42">
        <f t="shared" ref="AI440:AI456" si="523">-M440*($W439*N440-$W438*N439)/1000</f>
        <v>0</v>
      </c>
      <c r="AJ440" s="42">
        <f>$D$6*SUM(Y440:Z440,AD440:AE440)</f>
        <v>1930.1811810485194</v>
      </c>
      <c r="AK440" s="42">
        <f t="shared" si="521"/>
        <v>8800.041718163382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21287.040359635223</v>
      </c>
      <c r="K441" s="11">
        <f t="shared" si="511"/>
        <v>212.87040359635222</v>
      </c>
      <c r="L441" s="24">
        <f t="shared" si="517"/>
        <v>2525.7758193381151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(Interventions)'!$B$392:$AV$512, 46)</f>
        <v>19.886449686795025</v>
      </c>
      <c r="S441" s="46">
        <f>VLOOKUP(I441, '[1]Lapse Rates'!$A$4:$F$24, 6)</f>
        <v>8.7786349999999995E-4</v>
      </c>
      <c r="T441" s="33">
        <f>W440</f>
        <v>0.93336623614786096</v>
      </c>
      <c r="U441" s="33">
        <f t="shared" si="518"/>
        <v>1.856134069450768E-2</v>
      </c>
      <c r="V441" s="39">
        <f t="shared" si="513"/>
        <v>8.1936815084658772E-4</v>
      </c>
      <c r="W441" s="32">
        <f t="shared" si="519"/>
        <v>0.91398552730250671</v>
      </c>
      <c r="X441" s="32"/>
      <c r="Y441" s="5">
        <f t="shared" ref="Y441:Z456" si="524">AA440</f>
        <v>0</v>
      </c>
      <c r="Z441" s="5">
        <f t="shared" si="514"/>
        <v>5.6210021502909013</v>
      </c>
      <c r="AA441" s="5">
        <f t="shared" si="520"/>
        <v>0</v>
      </c>
      <c r="AB441" s="5">
        <f t="shared" si="505"/>
        <v>5.5042859012186129</v>
      </c>
      <c r="AC441" s="32"/>
      <c r="AD441" s="5">
        <f t="shared" ref="AD441:AD455" si="525">$W441*J441</f>
        <v>19456.046807810941</v>
      </c>
      <c r="AE441" s="5">
        <f t="shared" si="507"/>
        <v>-194.56046807810941</v>
      </c>
      <c r="AF441" s="5">
        <f t="shared" si="507"/>
        <v>-2308.522544085668</v>
      </c>
      <c r="AG441" s="5">
        <f t="shared" si="515"/>
        <v>-11178.177645112666</v>
      </c>
      <c r="AH441" s="5">
        <f t="shared" si="508"/>
        <v>5774.7861505344972</v>
      </c>
      <c r="AI441" s="42">
        <f t="shared" si="523"/>
        <v>0</v>
      </c>
      <c r="AJ441" s="42">
        <f t="shared" ref="AJ441:AJ456" si="526">$D$6*SUM(Y441:Z441,AD441:AE441)</f>
        <v>1890.1032302387343</v>
      </c>
      <c r="AK441" s="42">
        <f t="shared" si="521"/>
        <v>7664.8893807732311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21287.040359635223</v>
      </c>
      <c r="K442" s="11">
        <f t="shared" si="511"/>
        <v>212.87040359635222</v>
      </c>
      <c r="L442" s="24">
        <f t="shared" si="517"/>
        <v>2525.7758193381151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(Interventions)'!$B$392:$AV$512, 46)</f>
        <v>21.986442553582933</v>
      </c>
      <c r="S442" s="46">
        <f>VLOOKUP(I442, '[1]Lapse Rates'!$A$4:$F$24, 6)</f>
        <v>8.7081910000000003E-4</v>
      </c>
      <c r="T442" s="33">
        <f t="shared" ref="T442:T456" si="527">W441</f>
        <v>0.91398552730250671</v>
      </c>
      <c r="U442" s="33">
        <f t="shared" si="518"/>
        <v>2.0095290290842768E-2</v>
      </c>
      <c r="V442" s="39">
        <f t="shared" si="513"/>
        <v>7.9591605429859429E-4</v>
      </c>
      <c r="W442" s="32">
        <f t="shared" si="519"/>
        <v>0.8930943209573653</v>
      </c>
      <c r="X442" s="32"/>
      <c r="Y442" s="5">
        <f t="shared" si="524"/>
        <v>0</v>
      </c>
      <c r="Z442" s="5">
        <f t="shared" si="514"/>
        <v>5.5042859012186129</v>
      </c>
      <c r="AA442" s="5">
        <f t="shared" si="520"/>
        <v>0</v>
      </c>
      <c r="AB442" s="5">
        <f t="shared" si="505"/>
        <v>5.3784729981583315</v>
      </c>
      <c r="AC442" s="32"/>
      <c r="AD442" s="5">
        <f t="shared" si="525"/>
        <v>19011.334855180448</v>
      </c>
      <c r="AE442" s="5">
        <f t="shared" si="507"/>
        <v>-190.11334855180448</v>
      </c>
      <c r="AF442" s="5">
        <f t="shared" si="507"/>
        <v>-2255.7560402623067</v>
      </c>
      <c r="AG442" s="5">
        <f>-U442*M442</f>
        <v>-12101.966576563949</v>
      </c>
      <c r="AH442" s="5">
        <f t="shared" si="508"/>
        <v>4463.4988898023894</v>
      </c>
      <c r="AI442" s="42">
        <f t="shared" si="523"/>
        <v>0</v>
      </c>
      <c r="AJ442" s="42">
        <f t="shared" si="526"/>
        <v>1846.9018002471796</v>
      </c>
      <c r="AK442" s="42">
        <f t="shared" si="521"/>
        <v>6310.4006900495688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21287.040359635223</v>
      </c>
      <c r="K443" s="11">
        <f t="shared" si="511"/>
        <v>212.87040359635222</v>
      </c>
      <c r="L443" s="24">
        <f t="shared" si="517"/>
        <v>2525.7758193381151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(Interventions)'!$B$392:$AV$512, 46)</f>
        <v>24.142490462453825</v>
      </c>
      <c r="S443" s="46">
        <f>VLOOKUP(I443, '[1]Lapse Rates'!$A$4:$F$24, 6)</f>
        <v>7.8743759999999998E-4</v>
      </c>
      <c r="T443" s="33">
        <f t="shared" si="527"/>
        <v>0.8930943209573653</v>
      </c>
      <c r="U443" s="33">
        <f t="shared" si="518"/>
        <v>2.1561521125784869E-2</v>
      </c>
      <c r="V443" s="39">
        <f t="shared" si="513"/>
        <v>7.0325604866829745E-4</v>
      </c>
      <c r="W443" s="32">
        <f t="shared" si="519"/>
        <v>0.87082954378291211</v>
      </c>
      <c r="X443" s="32"/>
      <c r="Y443" s="5">
        <f t="shared" si="524"/>
        <v>0</v>
      </c>
      <c r="Z443" s="5">
        <f t="shared" si="514"/>
        <v>5.3784729981583315</v>
      </c>
      <c r="AA443" s="5">
        <f t="shared" si="520"/>
        <v>0</v>
      </c>
      <c r="AB443" s="5">
        <f t="shared" si="505"/>
        <v>5.244388053228394</v>
      </c>
      <c r="AC443" s="32"/>
      <c r="AD443" s="5">
        <f t="shared" si="525"/>
        <v>18537.383644869577</v>
      </c>
      <c r="AE443" s="5">
        <f t="shared" si="507"/>
        <v>-185.37383644869578</v>
      </c>
      <c r="AF443" s="5">
        <f t="shared" si="507"/>
        <v>-2199.5202044521216</v>
      </c>
      <c r="AG443" s="5">
        <f t="shared" ref="AG443:AG456" si="528">-U443*M443</f>
        <v>-12984.973306060296</v>
      </c>
      <c r="AH443" s="5">
        <f t="shared" si="508"/>
        <v>3167.5162979084635</v>
      </c>
      <c r="AI443" s="42">
        <f t="shared" si="523"/>
        <v>0</v>
      </c>
      <c r="AJ443" s="42">
        <f t="shared" si="526"/>
        <v>1800.859790407208</v>
      </c>
      <c r="AK443" s="42">
        <f t="shared" si="521"/>
        <v>4968.376088315672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21287.040359635223</v>
      </c>
      <c r="K444" s="11">
        <f t="shared" si="511"/>
        <v>212.87040359635222</v>
      </c>
      <c r="L444" s="24">
        <f t="shared" si="517"/>
        <v>2525.7758193381151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(Interventions)'!$B$392:$AV$512, 46)</f>
        <v>26.620961855084129</v>
      </c>
      <c r="S444" s="46">
        <f>VLOOKUP(I444, '[1]Lapse Rates'!$A$4:$F$24, 6)</f>
        <v>7.0183349999999997E-4</v>
      </c>
      <c r="T444" s="33">
        <f t="shared" si="527"/>
        <v>0.87082954378291211</v>
      </c>
      <c r="U444" s="33">
        <f t="shared" si="518"/>
        <v>2.3182320067325218E-2</v>
      </c>
      <c r="V444" s="39">
        <f t="shared" si="513"/>
        <v>6.1117734661656441E-4</v>
      </c>
      <c r="W444" s="32">
        <f t="shared" si="519"/>
        <v>0.84703604636897034</v>
      </c>
      <c r="X444" s="32"/>
      <c r="Y444" s="5">
        <f t="shared" si="524"/>
        <v>0</v>
      </c>
      <c r="Z444" s="5">
        <f t="shared" si="514"/>
        <v>5.244388053228394</v>
      </c>
      <c r="AA444" s="5">
        <f t="shared" si="520"/>
        <v>0</v>
      </c>
      <c r="AB444" s="5">
        <f t="shared" si="505"/>
        <v>5.1010967116873864</v>
      </c>
      <c r="AC444" s="32"/>
      <c r="AD444" s="5">
        <f t="shared" si="525"/>
        <v>18030.890505122123</v>
      </c>
      <c r="AE444" s="5">
        <f t="shared" si="507"/>
        <v>-180.30890505122122</v>
      </c>
      <c r="AF444" s="5">
        <f t="shared" si="507"/>
        <v>-2139.4231640265039</v>
      </c>
      <c r="AG444" s="5">
        <f t="shared" si="528"/>
        <v>-13961.065431825198</v>
      </c>
      <c r="AH444" s="5">
        <f t="shared" si="508"/>
        <v>1750.0930042191994</v>
      </c>
      <c r="AI444" s="42">
        <f t="shared" si="523"/>
        <v>0</v>
      </c>
      <c r="AJ444" s="42">
        <f t="shared" si="526"/>
        <v>1751.6565294349775</v>
      </c>
      <c r="AK444" s="42">
        <f t="shared" si="521"/>
        <v>3501.749533654177</v>
      </c>
    </row>
    <row r="445" spans="1:39" ht="15" x14ac:dyDescent="0.2">
      <c r="A445" s="12"/>
      <c r="B445" s="13">
        <v>1</v>
      </c>
      <c r="C445" s="10">
        <f>$H$435*0.14+$B$448</f>
        <v>3164.3870301271722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21287.040359635223</v>
      </c>
      <c r="K445" s="11">
        <f t="shared" si="511"/>
        <v>212.87040359635222</v>
      </c>
      <c r="L445" s="24">
        <f t="shared" si="517"/>
        <v>2525.7758193381151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(Interventions)'!$B$392:$AV$512, 46)</f>
        <v>29.47044348423729</v>
      </c>
      <c r="S445" s="46">
        <f>VLOOKUP(I445, '[1]Lapse Rates'!$A$4:$F$24, 6)</f>
        <v>6.5742610000000005E-4</v>
      </c>
      <c r="T445" s="33">
        <f t="shared" si="527"/>
        <v>0.84703604636897034</v>
      </c>
      <c r="U445" s="33">
        <f t="shared" si="518"/>
        <v>2.4962527933628537E-2</v>
      </c>
      <c r="V445" s="39">
        <f t="shared" si="513"/>
        <v>5.5686360452377143E-4</v>
      </c>
      <c r="W445" s="32">
        <f t="shared" si="519"/>
        <v>0.82151665483081804</v>
      </c>
      <c r="X445" s="32"/>
      <c r="Y445" s="5">
        <f t="shared" si="524"/>
        <v>0</v>
      </c>
      <c r="Z445" s="5">
        <f t="shared" si="514"/>
        <v>5.1010967116873864</v>
      </c>
      <c r="AA445" s="5">
        <f t="shared" si="520"/>
        <v>0</v>
      </c>
      <c r="AB445" s="5">
        <f t="shared" si="505"/>
        <v>4.9474115352210868</v>
      </c>
      <c r="AC445" s="32"/>
      <c r="AD445" s="5">
        <f t="shared" si="525"/>
        <v>17487.658187496141</v>
      </c>
      <c r="AE445" s="5">
        <f t="shared" si="507"/>
        <v>-174.8765818749614</v>
      </c>
      <c r="AF445" s="5">
        <f t="shared" si="507"/>
        <v>-2074.9669019552171</v>
      </c>
      <c r="AG445" s="5">
        <f t="shared" si="528"/>
        <v>-15033.15823494118</v>
      </c>
      <c r="AH445" s="5">
        <f t="shared" si="508"/>
        <v>204.65646872478465</v>
      </c>
      <c r="AI445" s="42">
        <f t="shared" si="523"/>
        <v>0</v>
      </c>
      <c r="AJ445" s="42">
        <f t="shared" si="526"/>
        <v>1698.8842930988546</v>
      </c>
      <c r="AK445" s="42">
        <f t="shared" si="521"/>
        <v>1903.5407618236393</v>
      </c>
    </row>
    <row r="446" spans="1:39" ht="15" x14ac:dyDescent="0.2">
      <c r="A446" s="12"/>
      <c r="B446" s="70" t="s">
        <v>49</v>
      </c>
      <c r="C446" s="10">
        <f>$H$435*0.11+$B$448</f>
        <v>2525.7758193381151</v>
      </c>
      <c r="D446" s="1"/>
      <c r="E446" s="1"/>
      <c r="F446" s="1"/>
      <c r="I446" s="2">
        <f t="shared" si="510"/>
        <v>10</v>
      </c>
      <c r="J446" s="11">
        <f t="shared" si="500"/>
        <v>21287.040359635223</v>
      </c>
      <c r="K446" s="11">
        <f t="shared" si="511"/>
        <v>212.87040359635222</v>
      </c>
      <c r="L446" s="24">
        <f t="shared" si="517"/>
        <v>2525.7758193381151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(Interventions)'!$B$392:$AV$512, 46)</f>
        <v>32.855885848451706</v>
      </c>
      <c r="S446" s="46">
        <f>VLOOKUP(I446, '[1]Lapse Rates'!$A$4:$F$24, 6)</f>
        <v>5.9033320000000003E-4</v>
      </c>
      <c r="T446" s="33">
        <f t="shared" si="527"/>
        <v>0.82151665483081804</v>
      </c>
      <c r="U446" s="33">
        <f t="shared" si="518"/>
        <v>2.6991657433723257E-2</v>
      </c>
      <c r="V446" s="39">
        <f t="shared" si="513"/>
        <v>4.849685556995723E-4</v>
      </c>
      <c r="W446" s="32">
        <f t="shared" si="519"/>
        <v>0.79404002884139524</v>
      </c>
      <c r="X446" s="32"/>
      <c r="Y446" s="5">
        <f t="shared" si="524"/>
        <v>0</v>
      </c>
      <c r="Z446" s="5">
        <f t="shared" si="514"/>
        <v>4.9474115352210868</v>
      </c>
      <c r="AA446" s="5">
        <f t="shared" si="520"/>
        <v>0</v>
      </c>
      <c r="AB446" s="5">
        <f t="shared" si="505"/>
        <v>4.7819393252912459</v>
      </c>
      <c r="AC446" s="32"/>
      <c r="AD446" s="5">
        <f t="shared" si="525"/>
        <v>16902.762141112697</v>
      </c>
      <c r="AE446" s="5">
        <f t="shared" si="507"/>
        <v>-169.02762141112697</v>
      </c>
      <c r="AF446" s="5">
        <f t="shared" si="507"/>
        <v>-2005.5671044341357</v>
      </c>
      <c r="AG446" s="5">
        <f t="shared" si="528"/>
        <v>-16255.158864653724</v>
      </c>
      <c r="AH446" s="5">
        <f>SUM(AD446:AG446)</f>
        <v>-1526.9914493862889</v>
      </c>
      <c r="AI446" s="42">
        <f t="shared" si="523"/>
        <v>0</v>
      </c>
      <c r="AJ446" s="42">
        <f t="shared" si="526"/>
        <v>1642.0646974543295</v>
      </c>
      <c r="AK446" s="42">
        <f t="shared" si="521"/>
        <v>115.07324806804058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21287.040359635223</v>
      </c>
      <c r="K447" s="11">
        <f t="shared" si="511"/>
        <v>212.87040359635222</v>
      </c>
      <c r="L447" s="24">
        <f t="shared" si="517"/>
        <v>2525.7758193381151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(Interventions)'!$B$392:$AV$512, 46)</f>
        <v>36.744458292500518</v>
      </c>
      <c r="S447" s="46">
        <f>VLOOKUP(I447, '[1]Lapse Rates'!$A$4:$F$24, 6)</f>
        <v>5.0522920000000001E-4</v>
      </c>
      <c r="T447" s="33">
        <f t="shared" si="527"/>
        <v>0.79404002884139524</v>
      </c>
      <c r="U447" s="33">
        <f t="shared" si="518"/>
        <v>2.9176570722338556E-2</v>
      </c>
      <c r="V447" s="39">
        <f t="shared" si="513"/>
        <v>4.0117220853951507E-4</v>
      </c>
      <c r="W447" s="32">
        <f t="shared" si="519"/>
        <v>0.76446228591051713</v>
      </c>
      <c r="X447" s="31"/>
      <c r="Y447" s="5">
        <f t="shared" si="524"/>
        <v>0</v>
      </c>
      <c r="Z447" s="5">
        <f t="shared" si="514"/>
        <v>4.7819393252912459</v>
      </c>
      <c r="AA447" s="5">
        <f t="shared" si="520"/>
        <v>0</v>
      </c>
      <c r="AB447" s="5">
        <f t="shared" si="505"/>
        <v>4.6038135798160482</v>
      </c>
      <c r="AC447" s="32"/>
      <c r="AD447" s="5">
        <f t="shared" si="525"/>
        <v>16273.139533596179</v>
      </c>
      <c r="AE447" s="5">
        <f t="shared" si="507"/>
        <v>-162.73139533596179</v>
      </c>
      <c r="AF447" s="5">
        <f t="shared" si="507"/>
        <v>-1930.8603565487247</v>
      </c>
      <c r="AG447" s="5">
        <f t="shared" si="528"/>
        <v>-17570.977009543225</v>
      </c>
      <c r="AH447" s="5">
        <f t="shared" ref="AH447:AH456" si="529">SUM(AD447:AG447)</f>
        <v>-3391.4292278317334</v>
      </c>
      <c r="AI447" s="42">
        <f t="shared" si="523"/>
        <v>0</v>
      </c>
      <c r="AJ447" s="42">
        <f t="shared" si="526"/>
        <v>1580.9001466111386</v>
      </c>
      <c r="AK447" s="42">
        <f t="shared" ref="AK447:AK456" si="530">SUM(AH447:AJ447)</f>
        <v>-1810.5290812205949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21287.040359635223</v>
      </c>
      <c r="K448" s="11">
        <f t="shared" si="511"/>
        <v>212.87040359635222</v>
      </c>
      <c r="L448" s="24">
        <f t="shared" si="517"/>
        <v>2525.7758193381151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(Interventions)'!$B$392:$AV$512, 46)</f>
        <v>41.191335744461824</v>
      </c>
      <c r="S448" s="46">
        <f>VLOOKUP(I448, '[1]Lapse Rates'!$A$4:$F$24, 6)</f>
        <v>4.8306569999999999E-4</v>
      </c>
      <c r="T448" s="33">
        <f t="shared" si="527"/>
        <v>0.76446228591051713</v>
      </c>
      <c r="U448" s="33">
        <f t="shared" si="518"/>
        <v>3.1489222682918878E-2</v>
      </c>
      <c r="V448" s="39">
        <f t="shared" si="513"/>
        <v>3.6928550926696406E-4</v>
      </c>
      <c r="W448" s="32">
        <f t="shared" si="519"/>
        <v>0.73260377771833129</v>
      </c>
      <c r="X448" s="31"/>
      <c r="Y448" s="5">
        <f t="shared" si="524"/>
        <v>0</v>
      </c>
      <c r="Z448" s="5">
        <f t="shared" si="514"/>
        <v>4.6038135798160482</v>
      </c>
      <c r="AA448" s="5">
        <f t="shared" si="520"/>
        <v>0</v>
      </c>
      <c r="AB448" s="5">
        <f t="shared" si="505"/>
        <v>4.4119524045153291</v>
      </c>
      <c r="AC448" s="32"/>
      <c r="AD448" s="5">
        <f t="shared" si="525"/>
        <v>15594.966183911351</v>
      </c>
      <c r="AE448" s="5">
        <f t="shared" si="507"/>
        <v>-155.9496618391135</v>
      </c>
      <c r="AF448" s="5">
        <f t="shared" si="507"/>
        <v>-1850.3929069167166</v>
      </c>
      <c r="AG448" s="5">
        <f t="shared" si="528"/>
        <v>-18963.723087111553</v>
      </c>
      <c r="AH448" s="5">
        <f t="shared" si="529"/>
        <v>-5375.0994719560331</v>
      </c>
      <c r="AI448" s="42">
        <f t="shared" si="523"/>
        <v>0</v>
      </c>
      <c r="AJ448" s="42">
        <f t="shared" si="526"/>
        <v>1515.0191549274664</v>
      </c>
      <c r="AK448" s="42">
        <f t="shared" si="530"/>
        <v>-3860.0803170285667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21287.040359635223</v>
      </c>
      <c r="K449" s="11">
        <f t="shared" si="511"/>
        <v>212.87040359635222</v>
      </c>
      <c r="L449" s="24">
        <f t="shared" si="517"/>
        <v>2525.7758193381151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(Interventions)'!$B$392:$AV$512, 46)</f>
        <v>46.306159947278914</v>
      </c>
      <c r="S449" s="46">
        <f>VLOOKUP(I449, '[1]Lapse Rates'!$A$4:$F$24, 6)</f>
        <v>4.5965829999999999E-4</v>
      </c>
      <c r="T449" s="33">
        <f t="shared" si="527"/>
        <v>0.73260377771833129</v>
      </c>
      <c r="U449" s="33">
        <f t="shared" si="518"/>
        <v>3.3924067709005822E-2</v>
      </c>
      <c r="V449" s="39">
        <f t="shared" si="513"/>
        <v>3.3674740703958604E-4</v>
      </c>
      <c r="W449" s="32">
        <f t="shared" si="519"/>
        <v>0.6983429626022859</v>
      </c>
      <c r="X449" s="31"/>
      <c r="Y449" s="5">
        <f t="shared" si="524"/>
        <v>0</v>
      </c>
      <c r="Z449" s="5">
        <f t="shared" si="514"/>
        <v>4.4119524045153291</v>
      </c>
      <c r="AA449" s="5">
        <f t="shared" si="520"/>
        <v>0</v>
      </c>
      <c r="AB449" s="5">
        <f t="shared" si="505"/>
        <v>4.2056238402501203</v>
      </c>
      <c r="AC449" s="32"/>
      <c r="AD449" s="5">
        <f t="shared" si="525"/>
        <v>14865.65482978209</v>
      </c>
      <c r="AE449" s="5">
        <f t="shared" si="507"/>
        <v>-148.6565482978209</v>
      </c>
      <c r="AF449" s="5">
        <f t="shared" si="507"/>
        <v>-1763.8577685457954</v>
      </c>
      <c r="AG449" s="5">
        <f t="shared" si="528"/>
        <v>-20430.057372326868</v>
      </c>
      <c r="AH449" s="5">
        <f t="shared" si="529"/>
        <v>-7476.9168593883933</v>
      </c>
      <c r="AI449" s="42">
        <f t="shared" si="523"/>
        <v>0</v>
      </c>
      <c r="AJ449" s="42">
        <f t="shared" si="526"/>
        <v>1444.1703439444898</v>
      </c>
      <c r="AK449" s="42">
        <f t="shared" si="530"/>
        <v>-6032.7465154439033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21287.040359635223</v>
      </c>
      <c r="K450" s="11">
        <f t="shared" si="511"/>
        <v>212.87040359635222</v>
      </c>
      <c r="L450" s="24">
        <f t="shared" si="517"/>
        <v>2525.7758193381151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(Interventions)'!$B$392:$AV$512, 46)</f>
        <v>51.993070466473199</v>
      </c>
      <c r="S450" s="46">
        <f>VLOOKUP(I450, '[1]Lapse Rates'!$A$4:$F$24, 6)</f>
        <v>3.6747819999999998E-4</v>
      </c>
      <c r="T450" s="33">
        <f t="shared" si="527"/>
        <v>0.6983429626022859</v>
      </c>
      <c r="U450" s="33">
        <f t="shared" si="518"/>
        <v>3.6308994864346307E-2</v>
      </c>
      <c r="V450" s="39">
        <f t="shared" si="513"/>
        <v>2.5662581487975532E-4</v>
      </c>
      <c r="W450" s="32">
        <f t="shared" si="519"/>
        <v>0.66177734192305981</v>
      </c>
      <c r="X450" s="31"/>
      <c r="Y450" s="5">
        <f t="shared" si="524"/>
        <v>0</v>
      </c>
      <c r="Z450" s="5">
        <f t="shared" si="514"/>
        <v>4.2056238402501203</v>
      </c>
      <c r="AA450" s="5">
        <f t="shared" si="520"/>
        <v>0</v>
      </c>
      <c r="AB450" s="5">
        <f t="shared" si="505"/>
        <v>3.9854150684898237</v>
      </c>
      <c r="AC450" s="32"/>
      <c r="AD450" s="5">
        <f t="shared" si="525"/>
        <v>14087.280986608293</v>
      </c>
      <c r="AE450" s="5">
        <f t="shared" si="507"/>
        <v>-140.87280986608292</v>
      </c>
      <c r="AF450" s="5">
        <f t="shared" si="507"/>
        <v>-1671.5012080151164</v>
      </c>
      <c r="AG450" s="5">
        <f t="shared" si="528"/>
        <v>-21866.329668160412</v>
      </c>
      <c r="AH450" s="5">
        <f t="shared" si="529"/>
        <v>-9591.4226994333185</v>
      </c>
      <c r="AI450" s="42">
        <f t="shared" si="523"/>
        <v>0</v>
      </c>
      <c r="AJ450" s="42">
        <f t="shared" si="526"/>
        <v>1368.5552138371395</v>
      </c>
      <c r="AK450" s="42">
        <f t="shared" si="530"/>
        <v>-8222.8674855961799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21287.040359635223</v>
      </c>
      <c r="K451" s="11">
        <f t="shared" si="511"/>
        <v>212.87040359635222</v>
      </c>
      <c r="L451" s="24">
        <f t="shared" si="517"/>
        <v>2525.7758193381151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(Interventions)'!$B$392:$AV$512, 46)</f>
        <v>58.284138193815053</v>
      </c>
      <c r="S451" s="46">
        <f>VLOOKUP(I451, '[1]Lapse Rates'!$A$4:$F$24, 6)</f>
        <v>3.9775519999999998E-4</v>
      </c>
      <c r="T451" s="33">
        <f t="shared" si="527"/>
        <v>0.66177734192305981</v>
      </c>
      <c r="U451" s="33">
        <f t="shared" si="518"/>
        <v>3.8571122050179214E-2</v>
      </c>
      <c r="V451" s="39">
        <f t="shared" si="513"/>
        <v>2.6322537899207504E-4</v>
      </c>
      <c r="W451" s="32">
        <f t="shared" si="519"/>
        <v>0.62294299449388857</v>
      </c>
      <c r="X451" s="31"/>
      <c r="Y451" s="5">
        <f t="shared" si="524"/>
        <v>0</v>
      </c>
      <c r="Z451" s="5">
        <f t="shared" si="514"/>
        <v>3.9854150684898237</v>
      </c>
      <c r="AA451" s="5">
        <f t="shared" si="520"/>
        <v>0</v>
      </c>
      <c r="AB451" s="5">
        <f t="shared" si="505"/>
        <v>3.7515433663105999</v>
      </c>
      <c r="AC451" s="32"/>
      <c r="AD451" s="5">
        <f t="shared" si="525"/>
        <v>13260.612665543427</v>
      </c>
      <c r="AE451" s="5">
        <f t="shared" si="507"/>
        <v>-132.60612665543428</v>
      </c>
      <c r="AF451" s="5">
        <f t="shared" si="507"/>
        <v>-1573.4143523187404</v>
      </c>
      <c r="AG451" s="5">
        <f t="shared" si="528"/>
        <v>-23228.648261157377</v>
      </c>
      <c r="AH451" s="5">
        <f t="shared" si="529"/>
        <v>-11674.056074588123</v>
      </c>
      <c r="AI451" s="42">
        <f t="shared" si="523"/>
        <v>0</v>
      </c>
      <c r="AJ451" s="42">
        <f t="shared" si="526"/>
        <v>1288.2484106831312</v>
      </c>
      <c r="AK451" s="42">
        <f t="shared" si="530"/>
        <v>-10385.807663904992</v>
      </c>
    </row>
    <row r="452" spans="1:37" ht="15" x14ac:dyDescent="0.2">
      <c r="I452" s="2">
        <f t="shared" si="510"/>
        <v>16</v>
      </c>
      <c r="J452" s="11">
        <f t="shared" si="500"/>
        <v>21287.040359635223</v>
      </c>
      <c r="K452" s="11">
        <f t="shared" si="511"/>
        <v>212.87040359635222</v>
      </c>
      <c r="L452" s="24">
        <f t="shared" si="517"/>
        <v>2525.7758193381151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(Interventions)'!$B$392:$AV$512, 46)</f>
        <v>65.104369078133331</v>
      </c>
      <c r="S452" s="46">
        <f>VLOOKUP(I452, '[1]Lapse Rates'!$A$4:$F$24, 6)</f>
        <v>2.516404E-4</v>
      </c>
      <c r="T452" s="33">
        <f t="shared" si="527"/>
        <v>0.62294299449388857</v>
      </c>
      <c r="U452" s="33">
        <f t="shared" si="518"/>
        <v>4.0556310628167704E-2</v>
      </c>
      <c r="V452" s="39">
        <f t="shared" si="513"/>
        <v>1.5675762431163992E-4</v>
      </c>
      <c r="W452" s="32">
        <f t="shared" si="519"/>
        <v>0.58222992624140923</v>
      </c>
      <c r="X452" s="31"/>
      <c r="Y452" s="5">
        <f t="shared" si="524"/>
        <v>0</v>
      </c>
      <c r="Z452" s="5">
        <f t="shared" si="514"/>
        <v>3.7515433663105999</v>
      </c>
      <c r="AA452" s="5">
        <f t="shared" si="520"/>
        <v>0</v>
      </c>
      <c r="AB452" s="5">
        <f t="shared" si="505"/>
        <v>3.5063574625043765</v>
      </c>
      <c r="AC452" s="32"/>
      <c r="AD452" s="5">
        <f t="shared" si="525"/>
        <v>12393.951938488317</v>
      </c>
      <c r="AE452" s="5">
        <f t="shared" si="507"/>
        <v>-123.93951938488317</v>
      </c>
      <c r="AF452" s="5">
        <f t="shared" si="507"/>
        <v>-1470.5822689955658</v>
      </c>
      <c r="AG452" s="5">
        <f t="shared" si="528"/>
        <v>-24424.186393290809</v>
      </c>
      <c r="AH452" s="5">
        <f t="shared" si="529"/>
        <v>-13624.756243182941</v>
      </c>
      <c r="AI452" s="42">
        <f t="shared" si="523"/>
        <v>0</v>
      </c>
      <c r="AJ452" s="42">
        <f t="shared" si="526"/>
        <v>1204.056244718282</v>
      </c>
      <c r="AK452" s="42">
        <f t="shared" si="530"/>
        <v>-12420.699998464659</v>
      </c>
    </row>
    <row r="453" spans="1:37" ht="15" x14ac:dyDescent="0.2">
      <c r="I453" s="2">
        <f t="shared" si="510"/>
        <v>17</v>
      </c>
      <c r="J453" s="11">
        <f t="shared" si="500"/>
        <v>21287.040359635223</v>
      </c>
      <c r="K453" s="11">
        <f t="shared" si="511"/>
        <v>212.87040359635222</v>
      </c>
      <c r="L453" s="24">
        <f t="shared" si="517"/>
        <v>2525.7758193381151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(Interventions)'!$B$392:$AV$512, 46)</f>
        <v>72.552663827475314</v>
      </c>
      <c r="S453" s="46">
        <f>VLOOKUP(I453, '[1]Lapse Rates'!$A$4:$F$24, 6)</f>
        <v>2.7508159999999998E-4</v>
      </c>
      <c r="T453" s="33">
        <f t="shared" si="527"/>
        <v>0.58222992624140923</v>
      </c>
      <c r="U453" s="33">
        <f t="shared" si="518"/>
        <v>4.2242332108888711E-2</v>
      </c>
      <c r="V453" s="39">
        <f t="shared" si="513"/>
        <v>1.6016073967836883E-4</v>
      </c>
      <c r="W453" s="32">
        <f t="shared" si="519"/>
        <v>0.53982743339284212</v>
      </c>
      <c r="X453" s="31"/>
      <c r="Y453" s="5">
        <f t="shared" si="524"/>
        <v>0</v>
      </c>
      <c r="Z453" s="5">
        <f t="shared" si="514"/>
        <v>3.5063574625043765</v>
      </c>
      <c r="AA453" s="5">
        <f t="shared" si="520"/>
        <v>0</v>
      </c>
      <c r="AB453" s="5">
        <f t="shared" si="505"/>
        <v>3.2509973538473793</v>
      </c>
      <c r="AC453" s="32"/>
      <c r="AD453" s="5">
        <f t="shared" si="525"/>
        <v>11491.328361871725</v>
      </c>
      <c r="AE453" s="5">
        <f t="shared" si="507"/>
        <v>-114.91328361871724</v>
      </c>
      <c r="AF453" s="5">
        <f t="shared" si="507"/>
        <v>-1363.4830778789976</v>
      </c>
      <c r="AG453" s="5">
        <f t="shared" si="528"/>
        <v>-25439.557423603939</v>
      </c>
      <c r="AH453" s="5">
        <f t="shared" si="529"/>
        <v>-15426.625423229929</v>
      </c>
      <c r="AI453" s="42">
        <f t="shared" si="523"/>
        <v>0</v>
      </c>
      <c r="AJ453" s="42">
        <f t="shared" si="526"/>
        <v>1116.3702928436919</v>
      </c>
      <c r="AK453" s="42">
        <f t="shared" si="530"/>
        <v>-14310.255130386236</v>
      </c>
    </row>
    <row r="454" spans="1:37" ht="15" x14ac:dyDescent="0.2">
      <c r="I454" s="2">
        <f t="shared" si="510"/>
        <v>18</v>
      </c>
      <c r="J454" s="11">
        <f t="shared" si="500"/>
        <v>21287.040359635223</v>
      </c>
      <c r="K454" s="11">
        <f t="shared" si="511"/>
        <v>212.87040359635222</v>
      </c>
      <c r="L454" s="24">
        <f t="shared" si="517"/>
        <v>2525.7758193381151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(Interventions)'!$B$392:$AV$512, 46)</f>
        <v>80.885786411740128</v>
      </c>
      <c r="S454" s="46">
        <f>VLOOKUP(I454, '[1]Lapse Rates'!$A$4:$F$24, 6)</f>
        <v>2.0998619999999999E-4</v>
      </c>
      <c r="T454" s="33">
        <f t="shared" si="527"/>
        <v>0.53982743339284212</v>
      </c>
      <c r="U454" s="33">
        <f t="shared" si="518"/>
        <v>4.3664366476611302E-2</v>
      </c>
      <c r="V454" s="39">
        <f t="shared" si="513"/>
        <v>1.1335631139391601E-4</v>
      </c>
      <c r="W454" s="32">
        <f t="shared" si="519"/>
        <v>0.49604971060483688</v>
      </c>
      <c r="X454" s="31"/>
      <c r="Y454" s="5">
        <f t="shared" si="524"/>
        <v>0</v>
      </c>
      <c r="Z454" s="5">
        <f t="shared" si="524"/>
        <v>3.2509973538473793</v>
      </c>
      <c r="AA454" s="5">
        <f t="shared" si="520"/>
        <v>0</v>
      </c>
      <c r="AB454" s="5">
        <f t="shared" si="505"/>
        <v>2.9873552116784032</v>
      </c>
      <c r="AC454" s="32"/>
      <c r="AD454" s="5">
        <f t="shared" si="525"/>
        <v>10559.430210030536</v>
      </c>
      <c r="AE454" s="5">
        <f t="shared" si="507"/>
        <v>-105.59430210030534</v>
      </c>
      <c r="AF454" s="5">
        <f t="shared" si="507"/>
        <v>-1252.9103642353668</v>
      </c>
      <c r="AG454" s="5">
        <f t="shared" si="528"/>
        <v>-26295.947758843147</v>
      </c>
      <c r="AH454" s="5">
        <f t="shared" si="529"/>
        <v>-17095.022215148285</v>
      </c>
      <c r="AI454" s="42">
        <f t="shared" si="523"/>
        <v>0</v>
      </c>
      <c r="AJ454" s="42">
        <f t="shared" si="526"/>
        <v>1025.840225408368</v>
      </c>
      <c r="AK454" s="42">
        <f t="shared" si="530"/>
        <v>-16069.181989739916</v>
      </c>
    </row>
    <row r="455" spans="1:37" ht="15" x14ac:dyDescent="0.2">
      <c r="I455" s="2">
        <f t="shared" si="510"/>
        <v>19</v>
      </c>
      <c r="J455" s="11">
        <f t="shared" si="500"/>
        <v>21287.040359635223</v>
      </c>
      <c r="K455" s="11">
        <f t="shared" si="511"/>
        <v>212.87040359635222</v>
      </c>
      <c r="L455" s="24">
        <f t="shared" si="517"/>
        <v>2525.7758193381151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(Interventions)'!$B$392:$AV$512, 46)</f>
        <v>90.195693456917198</v>
      </c>
      <c r="S455" s="46">
        <f>VLOOKUP(I455, '[1]Lapse Rates'!$A$4:$F$24, 6)</f>
        <v>1.6037285799999999E-2</v>
      </c>
      <c r="T455" s="33">
        <f t="shared" si="527"/>
        <v>0.49604971060483688</v>
      </c>
      <c r="U455" s="33">
        <f t="shared" si="518"/>
        <v>4.474154763710636E-2</v>
      </c>
      <c r="V455" s="39">
        <f t="shared" si="513"/>
        <v>7.9552909799770598E-3</v>
      </c>
      <c r="W455" s="32">
        <f t="shared" si="519"/>
        <v>0.44335287198775347</v>
      </c>
      <c r="X455" s="31"/>
      <c r="Y455" s="5">
        <f t="shared" si="524"/>
        <v>0</v>
      </c>
      <c r="Z455" s="5">
        <f t="shared" si="524"/>
        <v>2.9873552116784032</v>
      </c>
      <c r="AA455" s="5">
        <f t="shared" si="520"/>
        <v>0</v>
      </c>
      <c r="AB455" s="5">
        <f t="shared" si="505"/>
        <v>2.6699995674431278</v>
      </c>
      <c r="AC455" s="32"/>
      <c r="AD455" s="5">
        <f t="shared" si="525"/>
        <v>9437.670479563496</v>
      </c>
      <c r="AE455" s="5">
        <f t="shared" si="507"/>
        <v>-94.376704795634964</v>
      </c>
      <c r="AF455" s="5">
        <f t="shared" si="507"/>
        <v>-1119.8099635007745</v>
      </c>
      <c r="AG455" s="5">
        <f t="shared" si="528"/>
        <v>-26944.657491946928</v>
      </c>
      <c r="AH455" s="5">
        <f t="shared" si="529"/>
        <v>-18721.173680679844</v>
      </c>
      <c r="AI455" s="42">
        <f t="shared" si="523"/>
        <v>0</v>
      </c>
      <c r="AJ455" s="42">
        <f t="shared" si="526"/>
        <v>916.87017885099283</v>
      </c>
      <c r="AK455" s="42">
        <f t="shared" si="530"/>
        <v>-17804.30350182885</v>
      </c>
    </row>
    <row r="456" spans="1:37" ht="15" x14ac:dyDescent="0.2">
      <c r="I456" s="2">
        <f t="shared" si="510"/>
        <v>20</v>
      </c>
      <c r="J456" s="11">
        <f t="shared" si="500"/>
        <v>21287.040359635223</v>
      </c>
      <c r="K456" s="11">
        <f t="shared" si="511"/>
        <v>212.87040359635222</v>
      </c>
      <c r="L456" s="24">
        <f t="shared" si="517"/>
        <v>2525.7758193381151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(Interventions)'!$B$392:$AV$512, 46)</f>
        <v>100.63561266752339</v>
      </c>
      <c r="S456" s="46">
        <f>VLOOKUP(I456, '[1]Lapse Rates'!$A$4:$F$24, 6)</f>
        <v>0</v>
      </c>
      <c r="T456" s="33">
        <f t="shared" si="527"/>
        <v>0.44335287198775347</v>
      </c>
      <c r="U456" s="33">
        <f t="shared" si="518"/>
        <v>4.4617087900393641E-2</v>
      </c>
      <c r="V456" s="39">
        <f t="shared" si="513"/>
        <v>0</v>
      </c>
      <c r="W456" s="32">
        <f t="shared" si="519"/>
        <v>0.39873578408735982</v>
      </c>
      <c r="X456" s="31"/>
      <c r="Y456" s="5">
        <f t="shared" si="524"/>
        <v>0</v>
      </c>
      <c r="Z456" s="5">
        <f t="shared" si="524"/>
        <v>2.6699995674431278</v>
      </c>
      <c r="AA456" s="5">
        <f t="shared" si="520"/>
        <v>0</v>
      </c>
      <c r="AB456" s="5">
        <f t="shared" si="505"/>
        <v>2.4013025251514661</v>
      </c>
      <c r="AC456" s="32"/>
      <c r="AD456" s="5">
        <f>$W456*J456</f>
        <v>8487.9047286984242</v>
      </c>
      <c r="AE456" s="5">
        <f t="shared" si="507"/>
        <v>-84.879047286984246</v>
      </c>
      <c r="AF456" s="5">
        <f t="shared" si="507"/>
        <v>-1007.117201752677</v>
      </c>
      <c r="AG456" s="5">
        <f t="shared" si="528"/>
        <v>-26869.704229166164</v>
      </c>
      <c r="AH456" s="5">
        <f t="shared" si="529"/>
        <v>-19473.795749507401</v>
      </c>
      <c r="AI456" s="42">
        <f t="shared" si="523"/>
        <v>0</v>
      </c>
      <c r="AJ456" s="42">
        <f t="shared" si="526"/>
        <v>824.5987463040284</v>
      </c>
      <c r="AK456" s="42">
        <f t="shared" si="530"/>
        <v>-18649.197003203371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338873.01567338442</v>
      </c>
      <c r="AE459" s="21">
        <f t="shared" ref="AE459:AK459" si="531">SUM(AE436:AE456)</f>
        <v>-11481.031945598323</v>
      </c>
      <c r="AF459" s="21">
        <f t="shared" si="531"/>
        <v>-38359.49175304878</v>
      </c>
      <c r="AG459" s="21">
        <f t="shared" si="531"/>
        <v>-351293.80818371481</v>
      </c>
      <c r="AH459" s="21">
        <f t="shared" si="531"/>
        <v>-62261.316208977361</v>
      </c>
      <c r="AI459" s="21">
        <f t="shared" si="531"/>
        <v>0</v>
      </c>
      <c r="AJ459" s="21">
        <f t="shared" si="531"/>
        <v>30873.367701241114</v>
      </c>
      <c r="AK459" s="21">
        <f t="shared" si="531"/>
        <v>-31387.948507736211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174112.47261551232</v>
      </c>
      <c r="AE461" s="21">
        <f t="shared" ref="AE461:AK461" si="532">AE436+NPV($D$6,AE437:AE456)</f>
        <v>-9852.1552934839292</v>
      </c>
      <c r="AF461" s="21">
        <f t="shared" si="532"/>
        <v>-19032.346264114029</v>
      </c>
      <c r="AG461" s="21">
        <f t="shared" si="532"/>
        <v>-124209.42709959009</v>
      </c>
      <c r="AH461" s="21">
        <f t="shared" si="532"/>
        <v>21018.543958324284</v>
      </c>
      <c r="AI461" s="21">
        <f t="shared" si="532"/>
        <v>0</v>
      </c>
      <c r="AJ461" s="21">
        <f t="shared" si="532"/>
        <v>14865.349438163143</v>
      </c>
      <c r="AK461" s="21">
        <f t="shared" si="532"/>
        <v>35883.893396487445</v>
      </c>
    </row>
    <row r="463" spans="1:37" x14ac:dyDescent="0.15">
      <c r="AC463" s="22" t="str">
        <f>"Present Value at "&amp;TEXT($D$7,"0.00%")&amp;":"</f>
        <v>Present Value at 5.64%:</v>
      </c>
      <c r="AD463" s="21">
        <f>AD436+NPV($D$7,AD437:AD456)</f>
        <v>222243.55354589663</v>
      </c>
      <c r="AE463" s="21">
        <f t="shared" ref="AE463:AK463" si="533">AE436+NPV($D$7,AE437:AE456)</f>
        <v>-10325.934758224486</v>
      </c>
      <c r="AF463" s="21">
        <f t="shared" si="533"/>
        <v>-24653.892028690003</v>
      </c>
      <c r="AG463" s="21">
        <f t="shared" si="533"/>
        <v>-184581.29589822079</v>
      </c>
      <c r="AH463" s="21">
        <f t="shared" si="533"/>
        <v>2682.4308607612547</v>
      </c>
      <c r="AI463" s="21">
        <f t="shared" si="533"/>
        <v>0</v>
      </c>
      <c r="AJ463" s="21">
        <f t="shared" si="533"/>
        <v>19541.927379454544</v>
      </c>
      <c r="AK463" s="21">
        <f t="shared" si="533"/>
        <v>22224.358240215806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tabSelected="1" topLeftCell="Q1" workbookViewId="0">
      <selection activeCell="R19" sqref="R19:AQ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hidden="1" outlineLevel="1" x14ac:dyDescent="0.15">
      <c r="A3">
        <f>A2+1</f>
        <v>2</v>
      </c>
    </row>
    <row r="4" spans="1:17" s="60" customFormat="1" hidden="1" outlineLevel="1" x14ac:dyDescent="0.15">
      <c r="A4">
        <f t="shared" ref="A4:A66" si="0">A3+1</f>
        <v>3</v>
      </c>
    </row>
    <row r="5" spans="1:17" s="60" customFormat="1" hidden="1" outlineLevel="1" x14ac:dyDescent="0.15">
      <c r="A5">
        <f t="shared" si="0"/>
        <v>4</v>
      </c>
    </row>
    <row r="6" spans="1:17" s="60" customFormat="1" hidden="1" outlineLevel="1" x14ac:dyDescent="0.15">
      <c r="A6">
        <f t="shared" si="0"/>
        <v>5</v>
      </c>
    </row>
    <row r="7" spans="1:17" s="60" customFormat="1" hidden="1" outlineLevel="1" x14ac:dyDescent="0.15">
      <c r="A7">
        <f t="shared" si="0"/>
        <v>6</v>
      </c>
    </row>
    <row r="8" spans="1:17" s="60" customFormat="1" hidden="1" outlineLevel="1" x14ac:dyDescent="0.15">
      <c r="A8">
        <f t="shared" si="0"/>
        <v>7</v>
      </c>
    </row>
    <row r="9" spans="1:17" s="60" customFormat="1" hidden="1" outlineLevel="1" x14ac:dyDescent="0.15">
      <c r="A9">
        <f t="shared" si="0"/>
        <v>8</v>
      </c>
    </row>
    <row r="10" spans="1:17" s="60" customFormat="1" hidden="1" outlineLevel="1" x14ac:dyDescent="0.15">
      <c r="A10">
        <f t="shared" si="0"/>
        <v>9</v>
      </c>
    </row>
    <row r="11" spans="1:17" s="60" customFormat="1" hidden="1" outlineLevel="1" x14ac:dyDescent="0.15">
      <c r="A11">
        <f t="shared" si="0"/>
        <v>10</v>
      </c>
    </row>
    <row r="12" spans="1:17" s="60" customFormat="1" hidden="1" outlineLevel="1" x14ac:dyDescent="0.15">
      <c r="A12">
        <f t="shared" si="0"/>
        <v>11</v>
      </c>
    </row>
    <row r="13" spans="1:17" s="60" customFormat="1" hidden="1" outlineLevel="1" x14ac:dyDescent="0.15">
      <c r="A13">
        <f t="shared" si="0"/>
        <v>12</v>
      </c>
    </row>
    <row r="14" spans="1:17" s="60" customFormat="1" hidden="1" outlineLevel="1" x14ac:dyDescent="0.15">
      <c r="A14">
        <f t="shared" si="0"/>
        <v>13</v>
      </c>
    </row>
    <row r="15" spans="1:17" s="60" customFormat="1" hidden="1" outlineLevel="1" x14ac:dyDescent="0.15">
      <c r="A15">
        <f t="shared" si="0"/>
        <v>14</v>
      </c>
    </row>
    <row r="16" spans="1:17" s="60" customFormat="1" hidden="1" outlineLevel="1" x14ac:dyDescent="0.15">
      <c r="A16">
        <f t="shared" si="0"/>
        <v>15</v>
      </c>
    </row>
    <row r="17" spans="1:16" s="60" customFormat="1" hidden="1" outlineLevel="1" x14ac:dyDescent="0.15">
      <c r="A17">
        <f t="shared" si="0"/>
        <v>16</v>
      </c>
    </row>
    <row r="18" spans="1:16" s="60" customFormat="1" hidden="1" outlineLevel="1" x14ac:dyDescent="0.15">
      <c r="A18">
        <f t="shared" si="0"/>
        <v>17</v>
      </c>
    </row>
    <row r="19" spans="1:16" s="60" customFormat="1" collapsed="1" x14ac:dyDescent="0.15">
      <c r="A19">
        <f t="shared" si="0"/>
        <v>18</v>
      </c>
      <c r="B19" s="60">
        <v>600.33454150894158</v>
      </c>
      <c r="C19" s="60">
        <v>563.14371310674801</v>
      </c>
      <c r="D19" s="60">
        <v>527.56342807023861</v>
      </c>
      <c r="E19" s="60">
        <v>539.79432517433224</v>
      </c>
      <c r="F19" s="60">
        <v>586.38633886207595</v>
      </c>
      <c r="G19" s="60">
        <v>562.11001191630123</v>
      </c>
      <c r="H19" s="60">
        <v>570.41725690223575</v>
      </c>
      <c r="I19" s="60">
        <v>509.11495573676677</v>
      </c>
      <c r="J19" s="60">
        <v>520.91799243745288</v>
      </c>
      <c r="K19" s="60">
        <v>488.00131127434781</v>
      </c>
      <c r="L19" s="60">
        <v>549.49936026370244</v>
      </c>
      <c r="M19" s="60">
        <v>557.5154719740575</v>
      </c>
      <c r="N19" s="60">
        <v>535.05742018571766</v>
      </c>
      <c r="O19" s="60">
        <v>470.93425533364137</v>
      </c>
      <c r="P19" s="60">
        <v>523.39144202347063</v>
      </c>
    </row>
    <row r="20" spans="1:16" s="60" customFormat="1" x14ac:dyDescent="0.15">
      <c r="A20">
        <f t="shared" si="0"/>
        <v>19</v>
      </c>
      <c r="B20" s="60">
        <v>633.46470628606562</v>
      </c>
      <c r="C20" s="60">
        <v>607.27964059086855</v>
      </c>
      <c r="D20" s="60">
        <v>569.1933874579438</v>
      </c>
      <c r="E20" s="60">
        <v>582.1017461099799</v>
      </c>
      <c r="F20" s="60">
        <v>618.35850001598851</v>
      </c>
      <c r="G20" s="60">
        <v>592.26270658399312</v>
      </c>
      <c r="H20" s="60">
        <v>601.06489482831489</v>
      </c>
      <c r="I20" s="60">
        <v>549.28912256315994</v>
      </c>
      <c r="J20" s="60">
        <v>561.74544427807587</v>
      </c>
      <c r="K20" s="60">
        <v>526.51126326984843</v>
      </c>
      <c r="L20" s="60">
        <v>578.59720432350923</v>
      </c>
      <c r="M20" s="60">
        <v>587.09085129010361</v>
      </c>
      <c r="N20" s="60">
        <v>562.95031184989557</v>
      </c>
      <c r="O20" s="60">
        <v>508.09787525503833</v>
      </c>
      <c r="P20" s="60">
        <v>550.30926981100447</v>
      </c>
    </row>
    <row r="21" spans="1:16" s="60" customFormat="1" x14ac:dyDescent="0.15">
      <c r="A21">
        <f t="shared" si="0"/>
        <v>20</v>
      </c>
      <c r="B21" s="60">
        <v>667.46850734702514</v>
      </c>
      <c r="C21" s="60">
        <v>652.06582155157389</v>
      </c>
      <c r="D21" s="60">
        <v>611.48753647309456</v>
      </c>
      <c r="E21" s="60">
        <v>625.03399501808656</v>
      </c>
      <c r="F21" s="60">
        <v>651.17367189484537</v>
      </c>
      <c r="G21" s="60">
        <v>623.24408271970901</v>
      </c>
      <c r="H21" s="60">
        <v>632.52150031620215</v>
      </c>
      <c r="I21" s="60">
        <v>590.10494636383203</v>
      </c>
      <c r="J21" s="60">
        <v>603.17701366298627</v>
      </c>
      <c r="K21" s="60">
        <v>565.63740219656461</v>
      </c>
      <c r="L21" s="60">
        <v>608.49554896012512</v>
      </c>
      <c r="M21" s="60">
        <v>617.4477994660715</v>
      </c>
      <c r="N21" s="60">
        <v>591.61074133689635</v>
      </c>
      <c r="O21" s="60">
        <v>545.85628193536866</v>
      </c>
      <c r="P21" s="60">
        <v>577.96764564257774</v>
      </c>
    </row>
    <row r="22" spans="1:16" s="60" customFormat="1" x14ac:dyDescent="0.15">
      <c r="A22">
        <f t="shared" si="0"/>
        <v>21</v>
      </c>
      <c r="B22" s="60">
        <v>702.64602862612912</v>
      </c>
      <c r="C22" s="60">
        <v>697.91358599206353</v>
      </c>
      <c r="D22" s="60">
        <v>655.21818301154701</v>
      </c>
      <c r="E22" s="60">
        <v>668.98507103503312</v>
      </c>
      <c r="F22" s="60">
        <v>685.12209516962093</v>
      </c>
      <c r="G22" s="60">
        <v>655.60786310748824</v>
      </c>
      <c r="H22" s="60">
        <v>665.06508630182054</v>
      </c>
      <c r="I22" s="60">
        <v>632.30808470889781</v>
      </c>
      <c r="J22" s="60">
        <v>645.59272482312895</v>
      </c>
      <c r="K22" s="60">
        <v>606.0945481473907</v>
      </c>
      <c r="L22" s="60">
        <v>639.72843733855689</v>
      </c>
      <c r="M22" s="60">
        <v>648.85412040913229</v>
      </c>
      <c r="N22" s="60">
        <v>621.55110984483258</v>
      </c>
      <c r="O22" s="60">
        <v>584.90004860620684</v>
      </c>
      <c r="P22" s="60">
        <v>606.86172644893315</v>
      </c>
    </row>
    <row r="23" spans="1:16" s="60" customFormat="1" x14ac:dyDescent="0.15">
      <c r="A23">
        <f t="shared" si="0"/>
        <v>22</v>
      </c>
      <c r="B23" s="60">
        <v>739.13853443918606</v>
      </c>
      <c r="C23" s="60">
        <v>744.95424646232141</v>
      </c>
      <c r="D23" s="60">
        <v>700.19581993739541</v>
      </c>
      <c r="E23" s="60">
        <v>714.0815138724405</v>
      </c>
      <c r="F23" s="60">
        <v>720.34044026354024</v>
      </c>
      <c r="G23" s="60">
        <v>689.2559541935625</v>
      </c>
      <c r="H23" s="60">
        <v>698.8268880505135</v>
      </c>
      <c r="I23" s="60">
        <v>675.7160427402938</v>
      </c>
      <c r="J23" s="60">
        <v>689.11521226304887</v>
      </c>
      <c r="K23" s="60">
        <v>647.70818854999027</v>
      </c>
      <c r="L23" s="60">
        <v>672.20149968961971</v>
      </c>
      <c r="M23" s="60">
        <v>681.43686320558152</v>
      </c>
      <c r="N23" s="60">
        <v>652.68104517721247</v>
      </c>
      <c r="O23" s="60">
        <v>625.06109345933362</v>
      </c>
      <c r="P23" s="60">
        <v>636.90436688075999</v>
      </c>
    </row>
    <row r="24" spans="1:16" s="60" customFormat="1" x14ac:dyDescent="0.15">
      <c r="A24">
        <f t="shared" si="0"/>
        <v>23</v>
      </c>
      <c r="B24" s="60">
        <v>777.33046075971197</v>
      </c>
      <c r="C24" s="60">
        <v>793.72237545946905</v>
      </c>
      <c r="D24" s="60">
        <v>746.92035322858123</v>
      </c>
      <c r="E24" s="60">
        <v>760.83591089713696</v>
      </c>
      <c r="F24" s="60">
        <v>757.1996749887785</v>
      </c>
      <c r="G24" s="60">
        <v>724.53595509130673</v>
      </c>
      <c r="H24" s="60">
        <v>734.16274308672314</v>
      </c>
      <c r="I24" s="60">
        <v>720.81136043099798</v>
      </c>
      <c r="J24" s="60">
        <v>734.23925726193397</v>
      </c>
      <c r="K24" s="60">
        <v>690.94100319560835</v>
      </c>
      <c r="L24" s="60">
        <v>706.25022601325168</v>
      </c>
      <c r="M24" s="60">
        <v>715.53946218898318</v>
      </c>
      <c r="N24" s="60">
        <v>685.32230107646456</v>
      </c>
      <c r="O24" s="60">
        <v>666.78601592852942</v>
      </c>
      <c r="P24" s="60">
        <v>668.40618385001994</v>
      </c>
    </row>
    <row r="25" spans="1:16" s="60" customFormat="1" x14ac:dyDescent="0.15">
      <c r="A25">
        <f t="shared" si="0"/>
        <v>24</v>
      </c>
      <c r="B25" s="60">
        <v>817.77793850770081</v>
      </c>
      <c r="C25" s="60">
        <v>844.9406640260388</v>
      </c>
      <c r="D25" s="60">
        <v>796.08387098657431</v>
      </c>
      <c r="E25" s="60">
        <v>809.94156786211522</v>
      </c>
      <c r="F25" s="60">
        <v>796.23694746200465</v>
      </c>
      <c r="G25" s="60">
        <v>761.9625633029907</v>
      </c>
      <c r="H25" s="60">
        <v>771.58780684852343</v>
      </c>
      <c r="I25" s="60">
        <v>768.26233678509254</v>
      </c>
      <c r="J25" s="60">
        <v>781.63434558005497</v>
      </c>
      <c r="K25" s="60">
        <v>736.43406489088295</v>
      </c>
      <c r="L25" s="60">
        <v>742.37154499741609</v>
      </c>
      <c r="M25" s="60">
        <v>751.65925820759787</v>
      </c>
      <c r="N25" s="60">
        <v>719.95141303837488</v>
      </c>
      <c r="O25" s="60">
        <v>710.69382284628728</v>
      </c>
      <c r="P25" s="60">
        <v>701.82729107569628</v>
      </c>
    </row>
    <row r="26" spans="1:16" s="60" customFormat="1" x14ac:dyDescent="0.15">
      <c r="A26">
        <f t="shared" si="0"/>
        <v>25</v>
      </c>
      <c r="B26" s="60">
        <v>861.7330322844258</v>
      </c>
      <c r="C26" s="60">
        <v>900.33988764060689</v>
      </c>
      <c r="D26" s="60">
        <v>849.3153034626705</v>
      </c>
      <c r="E26" s="60">
        <v>863.05752959838355</v>
      </c>
      <c r="F26" s="60">
        <v>838.66035896777282</v>
      </c>
      <c r="G26" s="60">
        <v>802.67429518567292</v>
      </c>
      <c r="H26" s="60">
        <v>812.26018903843794</v>
      </c>
      <c r="I26" s="60">
        <v>819.64090583954453</v>
      </c>
      <c r="J26" s="60">
        <v>832.90146270446667</v>
      </c>
      <c r="K26" s="60">
        <v>785.69416602180468</v>
      </c>
      <c r="L26" s="60">
        <v>781.66417030038861</v>
      </c>
      <c r="M26" s="60">
        <v>790.91393003112182</v>
      </c>
      <c r="N26" s="60">
        <v>757.62168729662085</v>
      </c>
      <c r="O26" s="60">
        <v>758.23858468452488</v>
      </c>
      <c r="P26" s="60">
        <v>738.18407282291457</v>
      </c>
    </row>
    <row r="27" spans="1:16" s="60" customFormat="1" x14ac:dyDescent="0.15">
      <c r="A27">
        <f t="shared" si="0"/>
        <v>26</v>
      </c>
      <c r="B27" s="60">
        <v>909.63129279158466</v>
      </c>
      <c r="C27" s="60">
        <v>960.44298425817829</v>
      </c>
      <c r="D27" s="60">
        <v>907.12036609281256</v>
      </c>
      <c r="E27" s="60">
        <v>920.6856136782468</v>
      </c>
      <c r="F27" s="60">
        <v>884.8906623748743</v>
      </c>
      <c r="G27" s="60">
        <v>847.07737537324761</v>
      </c>
      <c r="H27" s="60">
        <v>856.58350395406774</v>
      </c>
      <c r="I27" s="60">
        <v>875.435504638407</v>
      </c>
      <c r="J27" s="60">
        <v>888.52529925626004</v>
      </c>
      <c r="K27" s="60">
        <v>839.18996193532121</v>
      </c>
      <c r="L27" s="60">
        <v>824.52038365433577</v>
      </c>
      <c r="M27" s="60">
        <v>833.69318821376544</v>
      </c>
      <c r="N27" s="60">
        <v>798.70941101510027</v>
      </c>
      <c r="O27" s="60">
        <v>809.87291237034469</v>
      </c>
      <c r="P27" s="60">
        <v>777.8399355644076</v>
      </c>
    </row>
    <row r="28" spans="1:16" s="60" customFormat="1" x14ac:dyDescent="0.15">
      <c r="A28">
        <f t="shared" si="0"/>
        <v>27</v>
      </c>
      <c r="B28" s="60">
        <v>961.40018527746463</v>
      </c>
      <c r="C28" s="60">
        <v>1025.0461344508979</v>
      </c>
      <c r="D28" s="60">
        <v>969.32682882581446</v>
      </c>
      <c r="E28" s="60">
        <v>982.63138251755254</v>
      </c>
      <c r="F28" s="60">
        <v>934.85829684652072</v>
      </c>
      <c r="G28" s="60">
        <v>895.12086193138327</v>
      </c>
      <c r="H28" s="60">
        <v>904.4916135591651</v>
      </c>
      <c r="I28" s="60">
        <v>935.48063247757148</v>
      </c>
      <c r="J28" s="60">
        <v>948.31895342771747</v>
      </c>
      <c r="K28" s="60">
        <v>896.76358198226353</v>
      </c>
      <c r="L28" s="60">
        <v>870.89141045019073</v>
      </c>
      <c r="M28" s="60">
        <v>879.93363142495195</v>
      </c>
      <c r="N28" s="60">
        <v>843.16825192946544</v>
      </c>
      <c r="O28" s="60">
        <v>865.44505920402469</v>
      </c>
      <c r="P28" s="60">
        <v>820.75048460542996</v>
      </c>
    </row>
    <row r="29" spans="1:16" s="60" customFormat="1" x14ac:dyDescent="0.15">
      <c r="A29">
        <f t="shared" si="0"/>
        <v>28</v>
      </c>
      <c r="B29" s="60">
        <v>1019.7310602003109</v>
      </c>
      <c r="C29" s="60">
        <v>1097.8189081887242</v>
      </c>
      <c r="D29" s="60">
        <v>1039.3850988794079</v>
      </c>
      <c r="E29" s="60">
        <v>1052.4120583682898</v>
      </c>
      <c r="F29" s="60">
        <v>991.16042324983459</v>
      </c>
      <c r="G29" s="60">
        <v>949.24905112050021</v>
      </c>
      <c r="H29" s="60">
        <v>958.47403294599587</v>
      </c>
      <c r="I29" s="60">
        <v>1003.1057655136825</v>
      </c>
      <c r="J29" s="60">
        <v>1015.6763480582816</v>
      </c>
      <c r="K29" s="60">
        <v>961.60630219872235</v>
      </c>
      <c r="L29" s="60">
        <v>923.13601257901951</v>
      </c>
      <c r="M29" s="60">
        <v>932.03764858874899</v>
      </c>
      <c r="N29" s="60">
        <v>893.25921708693954</v>
      </c>
      <c r="O29" s="60">
        <v>928.03447259709139</v>
      </c>
      <c r="P29" s="60">
        <v>869.09763080282494</v>
      </c>
    </row>
    <row r="30" spans="1:16" s="60" customFormat="1" x14ac:dyDescent="0.15">
      <c r="A30">
        <f t="shared" si="0"/>
        <v>29</v>
      </c>
      <c r="B30" s="60">
        <v>1085.5309605274572</v>
      </c>
      <c r="C30" s="60">
        <v>1179.8464312069482</v>
      </c>
      <c r="D30" s="60">
        <v>1118.3392021774498</v>
      </c>
      <c r="E30" s="60">
        <v>1131.0687627730299</v>
      </c>
      <c r="F30" s="60">
        <v>1054.6728993930124</v>
      </c>
      <c r="G30" s="60">
        <v>1010.3038007753311</v>
      </c>
      <c r="H30" s="60">
        <v>1019.3709303445136</v>
      </c>
      <c r="I30" s="60">
        <v>1079.3191279355283</v>
      </c>
      <c r="J30" s="60">
        <v>1091.6029333528913</v>
      </c>
      <c r="K30" s="60">
        <v>1034.6853712047009</v>
      </c>
      <c r="L30" s="60">
        <v>982.06704576888387</v>
      </c>
      <c r="M30" s="60">
        <v>990.81648307380635</v>
      </c>
      <c r="N30" s="60">
        <v>949.76197597696694</v>
      </c>
      <c r="O30" s="60">
        <v>998.57517479984131</v>
      </c>
      <c r="P30" s="60">
        <v>923.63403449030216</v>
      </c>
    </row>
    <row r="31" spans="1:16" s="60" customFormat="1" x14ac:dyDescent="0.15">
      <c r="A31">
        <f t="shared" si="0"/>
        <v>30</v>
      </c>
      <c r="B31" s="60">
        <v>1159.4927946118021</v>
      </c>
      <c r="C31" s="60">
        <v>1271.9408845744199</v>
      </c>
      <c r="D31" s="60">
        <v>1206.9708380976972</v>
      </c>
      <c r="E31" s="60">
        <v>1219.3805979540098</v>
      </c>
      <c r="F31" s="60">
        <v>1126.064763689393</v>
      </c>
      <c r="G31" s="60">
        <v>1078.9282481753944</v>
      </c>
      <c r="H31" s="60">
        <v>1087.8240302102918</v>
      </c>
      <c r="I31" s="60">
        <v>1164.8754913374473</v>
      </c>
      <c r="J31" s="60">
        <v>1176.8510031198371</v>
      </c>
      <c r="K31" s="60">
        <v>1116.7247495713034</v>
      </c>
      <c r="L31" s="60">
        <v>1048.305458198992</v>
      </c>
      <c r="M31" s="60">
        <v>1056.8897254820056</v>
      </c>
      <c r="N31" s="60">
        <v>1013.2720895835484</v>
      </c>
      <c r="O31" s="60">
        <v>1077.7661560991792</v>
      </c>
      <c r="P31" s="60">
        <v>984.93484296821032</v>
      </c>
    </row>
    <row r="32" spans="1:16" s="60" customFormat="1" x14ac:dyDescent="0.15">
      <c r="A32">
        <f t="shared" si="0"/>
        <v>31</v>
      </c>
      <c r="B32" s="60">
        <v>1242.3166186228061</v>
      </c>
      <c r="C32" s="60">
        <v>1374.8837352286857</v>
      </c>
      <c r="D32" s="60">
        <v>1306.3147536032818</v>
      </c>
      <c r="E32" s="60">
        <v>1318.097667893732</v>
      </c>
      <c r="F32" s="60">
        <v>1206.0121956611263</v>
      </c>
      <c r="G32" s="60">
        <v>1156.03501712362</v>
      </c>
      <c r="H32" s="60">
        <v>1164.482169389343</v>
      </c>
      <c r="I32" s="60">
        <v>1260.7752795617391</v>
      </c>
      <c r="J32" s="60">
        <v>1272.1452132425029</v>
      </c>
      <c r="K32" s="60">
        <v>1208.6854680831234</v>
      </c>
      <c r="L32" s="60">
        <v>1122.7330565197055</v>
      </c>
      <c r="M32" s="60">
        <v>1130.8840391529482</v>
      </c>
      <c r="N32" s="60">
        <v>1084.6360455025817</v>
      </c>
      <c r="O32" s="60">
        <v>1166.5364319741409</v>
      </c>
      <c r="P32" s="60">
        <v>1053.8178179089782</v>
      </c>
    </row>
    <row r="33" spans="1:16" s="60" customFormat="1" x14ac:dyDescent="0.15">
      <c r="A33">
        <f t="shared" si="0"/>
        <v>32</v>
      </c>
      <c r="B33" s="60">
        <v>1334.2837926868483</v>
      </c>
      <c r="C33" s="60">
        <v>1488.8706842811168</v>
      </c>
      <c r="D33" s="60">
        <v>1416.3859311009467</v>
      </c>
      <c r="E33" s="60">
        <v>1427.4089192822037</v>
      </c>
      <c r="F33" s="60">
        <v>1294.7875037616184</v>
      </c>
      <c r="G33" s="60">
        <v>1241.7107321544022</v>
      </c>
      <c r="H33" s="60">
        <v>1249.6072412304518</v>
      </c>
      <c r="I33" s="60">
        <v>1367.0331920385186</v>
      </c>
      <c r="J33" s="60">
        <v>1377.6689592917646</v>
      </c>
      <c r="K33" s="60">
        <v>1310.5819214633325</v>
      </c>
      <c r="L33" s="60">
        <v>1205.4336773644511</v>
      </c>
      <c r="M33" s="60">
        <v>1213.052832721582</v>
      </c>
      <c r="N33" s="60">
        <v>1163.9344726263002</v>
      </c>
      <c r="O33" s="60">
        <v>1264.9000615401806</v>
      </c>
      <c r="P33" s="60">
        <v>1130.3609727810872</v>
      </c>
    </row>
    <row r="34" spans="1:16" s="60" customFormat="1" x14ac:dyDescent="0.15">
      <c r="A34">
        <f t="shared" si="0"/>
        <v>33</v>
      </c>
      <c r="B34" s="60">
        <v>1436.4771146672381</v>
      </c>
      <c r="C34" s="60">
        <v>1615.1323192955722</v>
      </c>
      <c r="D34" s="60">
        <v>1538.3752462716661</v>
      </c>
      <c r="E34" s="60">
        <v>1548.4960973758391</v>
      </c>
      <c r="F34" s="60">
        <v>1393.4368474479222</v>
      </c>
      <c r="G34" s="60">
        <v>1336.9664839917568</v>
      </c>
      <c r="H34" s="60">
        <v>1344.2034216080958</v>
      </c>
      <c r="I34" s="60">
        <v>1484.8001210405155</v>
      </c>
      <c r="J34" s="60">
        <v>1494.5643608972741</v>
      </c>
      <c r="K34" s="60">
        <v>1423.5190829952153</v>
      </c>
      <c r="L34" s="60">
        <v>1297.3841070234043</v>
      </c>
      <c r="M34" s="60">
        <v>1304.3662147001814</v>
      </c>
      <c r="N34" s="60">
        <v>1252.1048565092115</v>
      </c>
      <c r="O34" s="60">
        <v>1373.9248695753881</v>
      </c>
      <c r="P34" s="60">
        <v>1215.469910953942</v>
      </c>
    </row>
    <row r="35" spans="1:16" s="60" customFormat="1" x14ac:dyDescent="0.15">
      <c r="A35">
        <f t="shared" si="0"/>
        <v>34</v>
      </c>
      <c r="B35" s="60">
        <v>1550.5623833818881</v>
      </c>
      <c r="C35" s="60">
        <v>1755.6695813952665</v>
      </c>
      <c r="D35" s="60">
        <v>1674.2173707243976</v>
      </c>
      <c r="E35" s="60">
        <v>1683.2794080112121</v>
      </c>
      <c r="F35" s="60">
        <v>1503.5690783911693</v>
      </c>
      <c r="G35" s="60">
        <v>1443.3578471633061</v>
      </c>
      <c r="H35" s="60">
        <v>1449.8143604145253</v>
      </c>
      <c r="I35" s="60">
        <v>1615.9447728770201</v>
      </c>
      <c r="J35" s="60">
        <v>1624.6860579251443</v>
      </c>
      <c r="K35" s="60">
        <v>1549.29015095108</v>
      </c>
      <c r="L35" s="60">
        <v>1400.086653070498</v>
      </c>
      <c r="M35" s="60">
        <v>1406.3149690035127</v>
      </c>
      <c r="N35" s="60">
        <v>1350.5885245007419</v>
      </c>
      <c r="O35" s="60">
        <v>1495.3427578738754</v>
      </c>
      <c r="P35" s="60">
        <v>1310.5365232559084</v>
      </c>
    </row>
    <row r="36" spans="1:16" s="60" customFormat="1" x14ac:dyDescent="0.15">
      <c r="A36">
        <f t="shared" si="0"/>
        <v>35</v>
      </c>
      <c r="B36" s="60">
        <v>1677.5018252428736</v>
      </c>
      <c r="C36" s="60">
        <v>1911.504997266172</v>
      </c>
      <c r="D36" s="60">
        <v>1824.923310598354</v>
      </c>
      <c r="E36" s="60">
        <v>1832.7418652287258</v>
      </c>
      <c r="F36" s="60">
        <v>1626.1144714978172</v>
      </c>
      <c r="G36" s="60">
        <v>1561.7997557801821</v>
      </c>
      <c r="H36" s="60">
        <v>1567.3336645451716</v>
      </c>
      <c r="I36" s="60">
        <v>1761.4450227819245</v>
      </c>
      <c r="J36" s="60">
        <v>1768.9849435997785</v>
      </c>
      <c r="K36" s="60">
        <v>1688.834938737873</v>
      </c>
      <c r="L36" s="60">
        <v>1514.4257156291303</v>
      </c>
      <c r="M36" s="60">
        <v>1519.762905463152</v>
      </c>
      <c r="N36" s="60">
        <v>1460.2348495120293</v>
      </c>
      <c r="O36" s="60">
        <v>1630.0625781848719</v>
      </c>
      <c r="P36" s="60">
        <v>1416.3817277034796</v>
      </c>
    </row>
    <row r="37" spans="1:16" s="60" customFormat="1" x14ac:dyDescent="0.15">
      <c r="A37">
        <f t="shared" si="0"/>
        <v>36</v>
      </c>
      <c r="B37" s="60">
        <v>1819.2060790206417</v>
      </c>
      <c r="C37" s="60">
        <v>2084.8829360425621</v>
      </c>
      <c r="D37" s="60">
        <v>1992.6701072276487</v>
      </c>
      <c r="E37" s="60">
        <v>1999.0383791144393</v>
      </c>
      <c r="F37" s="60">
        <v>1762.9190478060214</v>
      </c>
      <c r="G37" s="60">
        <v>1694.0818358482088</v>
      </c>
      <c r="H37" s="60">
        <v>1698.5332519954188</v>
      </c>
      <c r="I37" s="60">
        <v>1923.4045267554043</v>
      </c>
      <c r="J37" s="60">
        <v>1929.5432999803807</v>
      </c>
      <c r="K37" s="60">
        <v>1844.1729883170194</v>
      </c>
      <c r="L37" s="60">
        <v>1642.130187207596</v>
      </c>
      <c r="M37" s="60">
        <v>1646.421813588689</v>
      </c>
      <c r="N37" s="60">
        <v>1582.7031470595634</v>
      </c>
      <c r="O37" s="60">
        <v>1780.0355982342021</v>
      </c>
      <c r="P37" s="60">
        <v>1534.6083956244154</v>
      </c>
    </row>
    <row r="38" spans="1:16" s="60" customFormat="1" x14ac:dyDescent="0.15">
      <c r="A38">
        <f t="shared" si="0"/>
        <v>37</v>
      </c>
      <c r="B38" s="60">
        <v>1977.3657171744885</v>
      </c>
      <c r="C38" s="60">
        <v>2277.6935978107495</v>
      </c>
      <c r="D38" s="60">
        <v>2179.3078826472001</v>
      </c>
      <c r="E38" s="60">
        <v>2183.9856809448261</v>
      </c>
      <c r="F38" s="60">
        <v>1915.6170289276963</v>
      </c>
      <c r="G38" s="60">
        <v>1841.7997772244357</v>
      </c>
      <c r="H38" s="60">
        <v>1844.982864619049</v>
      </c>
      <c r="I38" s="60">
        <v>2103.6124751458929</v>
      </c>
      <c r="J38" s="60">
        <v>2108.1180904329362</v>
      </c>
      <c r="K38" s="60">
        <v>2017.0235193963533</v>
      </c>
      <c r="L38" s="60">
        <v>1784.7424665336687</v>
      </c>
      <c r="M38" s="60">
        <v>1787.80904288021</v>
      </c>
      <c r="N38" s="60">
        <v>1719.4746869890291</v>
      </c>
      <c r="O38" s="60">
        <v>1946.9241432238259</v>
      </c>
      <c r="P38" s="60">
        <v>1666.648093742403</v>
      </c>
    </row>
    <row r="39" spans="1:16" s="60" customFormat="1" x14ac:dyDescent="0.15">
      <c r="A39">
        <f t="shared" si="0"/>
        <v>38</v>
      </c>
      <c r="B39" s="60">
        <v>2152.0732727490226</v>
      </c>
      <c r="C39" s="60">
        <v>2489.7395208211792</v>
      </c>
      <c r="D39" s="60">
        <v>2384.7010142086015</v>
      </c>
      <c r="E39" s="60">
        <v>2387.3994375828761</v>
      </c>
      <c r="F39" s="60">
        <v>2084.3008884823525</v>
      </c>
      <c r="G39" s="60">
        <v>2005.0820704780592</v>
      </c>
      <c r="H39" s="60">
        <v>2006.7744599628911</v>
      </c>
      <c r="I39" s="60">
        <v>2301.9418174916141</v>
      </c>
      <c r="J39" s="60">
        <v>2304.5352939337713</v>
      </c>
      <c r="K39" s="60">
        <v>2207.2689371876481</v>
      </c>
      <c r="L39" s="60">
        <v>1942.3890690057542</v>
      </c>
      <c r="M39" s="60">
        <v>1944.0159251087255</v>
      </c>
      <c r="N39" s="60">
        <v>1870.6735673497255</v>
      </c>
      <c r="O39" s="60">
        <v>2130.618018673696</v>
      </c>
      <c r="P39" s="60">
        <v>1812.6228803415354</v>
      </c>
    </row>
    <row r="40" spans="1:16" s="60" customFormat="1" x14ac:dyDescent="0.15">
      <c r="A40">
        <f t="shared" si="0"/>
        <v>39</v>
      </c>
      <c r="B40" s="60">
        <v>2344.2802667428969</v>
      </c>
      <c r="C40" s="60">
        <v>2721.938775212107</v>
      </c>
      <c r="D40" s="60">
        <v>2609.7780260872955</v>
      </c>
      <c r="E40" s="60">
        <v>2610.1654632363479</v>
      </c>
      <c r="F40" s="60">
        <v>2269.8924134639351</v>
      </c>
      <c r="G40" s="60">
        <v>2184.8489402750843</v>
      </c>
      <c r="H40" s="60">
        <v>2184.7955863453299</v>
      </c>
      <c r="I40" s="60">
        <v>2519.2930606969485</v>
      </c>
      <c r="J40" s="60">
        <v>2519.6542561339102</v>
      </c>
      <c r="K40" s="60">
        <v>2415.7773374889121</v>
      </c>
      <c r="L40" s="60">
        <v>2115.9612621432598</v>
      </c>
      <c r="M40" s="60">
        <v>2115.90204812208</v>
      </c>
      <c r="N40" s="60">
        <v>2037.1574908854741</v>
      </c>
      <c r="O40" s="60">
        <v>2331.9587787332316</v>
      </c>
      <c r="P40" s="60">
        <v>1973.3630367703154</v>
      </c>
    </row>
    <row r="41" spans="1:16" s="60" customFormat="1" x14ac:dyDescent="0.15">
      <c r="A41">
        <f t="shared" si="0"/>
        <v>40</v>
      </c>
      <c r="B41" s="60">
        <v>2556.1781962709174</v>
      </c>
      <c r="C41" s="60">
        <v>2976.7954970870765</v>
      </c>
      <c r="D41" s="60">
        <v>2856.9799438373925</v>
      </c>
      <c r="E41" s="60">
        <v>2854.6907677411887</v>
      </c>
      <c r="F41" s="60">
        <v>2474.510698414233</v>
      </c>
      <c r="G41" s="60">
        <v>2383.1637974659252</v>
      </c>
      <c r="H41" s="60">
        <v>2381.0822164758174</v>
      </c>
      <c r="I41" s="60">
        <v>2758.0269314535199</v>
      </c>
      <c r="J41" s="60">
        <v>2755.802963764198</v>
      </c>
      <c r="K41" s="60">
        <v>2644.8172327015159</v>
      </c>
      <c r="L41" s="60">
        <v>2307.4537185177155</v>
      </c>
      <c r="M41" s="60">
        <v>2305.4358136025489</v>
      </c>
      <c r="N41" s="60">
        <v>2220.8424529159211</v>
      </c>
      <c r="O41" s="60">
        <v>2553.1399434809514</v>
      </c>
      <c r="P41" s="60">
        <v>2150.7206285006978</v>
      </c>
    </row>
    <row r="42" spans="1:16" s="60" customFormat="1" x14ac:dyDescent="0.15">
      <c r="A42">
        <f t="shared" si="0"/>
        <v>41</v>
      </c>
      <c r="B42" s="60">
        <v>2791.531263795604</v>
      </c>
      <c r="C42" s="60">
        <v>3258.6610285086431</v>
      </c>
      <c r="D42" s="60">
        <v>3131.5206691650728</v>
      </c>
      <c r="E42" s="60">
        <v>3125.1589301796312</v>
      </c>
      <c r="F42" s="60">
        <v>2701.7960161102342</v>
      </c>
      <c r="G42" s="60">
        <v>2604.4625116040966</v>
      </c>
      <c r="H42" s="60">
        <v>2599.1323068316401</v>
      </c>
      <c r="I42" s="60">
        <v>3023.1912188636561</v>
      </c>
      <c r="J42" s="60">
        <v>3017.0284362111011</v>
      </c>
      <c r="K42" s="60">
        <v>2899.2451025382761</v>
      </c>
      <c r="L42" s="60">
        <v>2521.1577648392608</v>
      </c>
      <c r="M42" s="60">
        <v>2515.9994566921196</v>
      </c>
      <c r="N42" s="60">
        <v>2425.8535886848763</v>
      </c>
      <c r="O42" s="60">
        <v>2798.8621045856744</v>
      </c>
      <c r="P42" s="60">
        <v>2348.6855465365475</v>
      </c>
    </row>
    <row r="43" spans="1:16" s="60" customFormat="1" x14ac:dyDescent="0.15">
      <c r="A43">
        <f t="shared" si="0"/>
        <v>42</v>
      </c>
      <c r="B43" s="60">
        <v>3051.7567681775922</v>
      </c>
      <c r="C43" s="60">
        <v>3568.9142211096146</v>
      </c>
      <c r="D43" s="60">
        <v>3433.9803541314172</v>
      </c>
      <c r="E43" s="60">
        <v>3422.9024717164411</v>
      </c>
      <c r="F43" s="60">
        <v>2953.1230181012575</v>
      </c>
      <c r="G43" s="60">
        <v>2849.380331968398</v>
      </c>
      <c r="H43" s="60">
        <v>2840.2711622766942</v>
      </c>
      <c r="I43" s="60">
        <v>3315.3498974476774</v>
      </c>
      <c r="J43" s="60">
        <v>3304.624955208983</v>
      </c>
      <c r="K43" s="60">
        <v>3179.6061567935094</v>
      </c>
      <c r="L43" s="60">
        <v>2757.6898360235073</v>
      </c>
      <c r="M43" s="60">
        <v>2748.8778670898682</v>
      </c>
      <c r="N43" s="60">
        <v>2652.7855336787479</v>
      </c>
      <c r="O43" s="60">
        <v>3069.6548602407838</v>
      </c>
      <c r="P43" s="60">
        <v>2567.8345535640815</v>
      </c>
    </row>
    <row r="44" spans="1:16" s="60" customFormat="1" x14ac:dyDescent="0.15">
      <c r="A44">
        <f t="shared" si="0"/>
        <v>43</v>
      </c>
      <c r="B44" s="60">
        <v>3338.3049523766367</v>
      </c>
      <c r="C44" s="60">
        <v>3909.1342179369062</v>
      </c>
      <c r="D44" s="60">
        <v>3765.873909939638</v>
      </c>
      <c r="E44" s="60">
        <v>3749.439317806809</v>
      </c>
      <c r="F44" s="60">
        <v>3229.8947435376931</v>
      </c>
      <c r="G44" s="60">
        <v>3119.2669350608317</v>
      </c>
      <c r="H44" s="60">
        <v>3105.8475679709732</v>
      </c>
      <c r="I44" s="60">
        <v>3635.9682390076355</v>
      </c>
      <c r="J44" s="60">
        <v>3620.0607599028135</v>
      </c>
      <c r="K44" s="60">
        <v>3487.3088137244313</v>
      </c>
      <c r="L44" s="60">
        <v>3018.3555664927985</v>
      </c>
      <c r="M44" s="60">
        <v>3005.3756776465389</v>
      </c>
      <c r="N44" s="60">
        <v>2902.8933120822662</v>
      </c>
      <c r="O44" s="60">
        <v>3366.8803860063676</v>
      </c>
      <c r="P44" s="60">
        <v>2809.3814951832724</v>
      </c>
    </row>
    <row r="45" spans="1:16" s="60" customFormat="1" x14ac:dyDescent="0.15">
      <c r="A45">
        <f t="shared" si="0"/>
        <v>44</v>
      </c>
      <c r="B45" s="60">
        <v>3653.4436053559452</v>
      </c>
      <c r="C45" s="60">
        <v>4281.6964074801963</v>
      </c>
      <c r="D45" s="60">
        <v>4129.5675540856882</v>
      </c>
      <c r="E45" s="60">
        <v>4107.059959222529</v>
      </c>
      <c r="F45" s="60">
        <v>3534.3085814155265</v>
      </c>
      <c r="G45" s="60">
        <v>3416.3025621973738</v>
      </c>
      <c r="H45" s="60">
        <v>3397.9776768892698</v>
      </c>
      <c r="I45" s="60">
        <v>3987.3407724452595</v>
      </c>
      <c r="J45" s="60">
        <v>3965.5567338829433</v>
      </c>
      <c r="K45" s="60">
        <v>3824.5643068511181</v>
      </c>
      <c r="L45" s="60">
        <v>3305.2668358633123</v>
      </c>
      <c r="M45" s="60">
        <v>3287.5426807483709</v>
      </c>
      <c r="N45" s="60">
        <v>3178.2099848176358</v>
      </c>
      <c r="O45" s="60">
        <v>3692.6819100754415</v>
      </c>
      <c r="P45" s="60">
        <v>3075.2950964426277</v>
      </c>
    </row>
    <row r="46" spans="1:16" s="60" customFormat="1" x14ac:dyDescent="0.15">
      <c r="A46">
        <f t="shared" si="0"/>
        <v>45</v>
      </c>
      <c r="B46" s="60">
        <v>3999.4721628546949</v>
      </c>
      <c r="C46" s="60">
        <v>4689.0545512222579</v>
      </c>
      <c r="D46" s="60">
        <v>4527.4935283705063</v>
      </c>
      <c r="E46" s="60">
        <v>4498.1279217344381</v>
      </c>
      <c r="F46" s="60">
        <v>3868.5916112089558</v>
      </c>
      <c r="G46" s="60">
        <v>3742.689470428702</v>
      </c>
      <c r="H46" s="60">
        <v>3718.8051741478635</v>
      </c>
      <c r="I46" s="60">
        <v>4371.8237527901783</v>
      </c>
      <c r="J46" s="60">
        <v>4343.4026664922767</v>
      </c>
      <c r="K46" s="60">
        <v>4193.6414670877521</v>
      </c>
      <c r="L46" s="60">
        <v>3620.5560178324208</v>
      </c>
      <c r="M46" s="60">
        <v>3597.4545142875168</v>
      </c>
      <c r="N46" s="60">
        <v>3480.7874361229551</v>
      </c>
      <c r="O46" s="60">
        <v>4049.2568046832516</v>
      </c>
      <c r="P46" s="60">
        <v>3367.5616082449415</v>
      </c>
    </row>
    <row r="47" spans="1:16" s="60" customFormat="1" x14ac:dyDescent="0.15">
      <c r="A47">
        <f t="shared" si="0"/>
        <v>46</v>
      </c>
      <c r="B47" s="60">
        <v>4379.7461988890173</v>
      </c>
      <c r="C47" s="60">
        <v>5134.853275575947</v>
      </c>
      <c r="D47" s="60">
        <v>4963.2584383613685</v>
      </c>
      <c r="E47" s="60">
        <v>4926.1547424094788</v>
      </c>
      <c r="F47" s="60">
        <v>4235.9941804476312</v>
      </c>
      <c r="G47" s="60">
        <v>4101.6370346276899</v>
      </c>
      <c r="H47" s="60">
        <v>4071.4590963076912</v>
      </c>
      <c r="I47" s="60">
        <v>4792.9118918235827</v>
      </c>
      <c r="J47" s="60">
        <v>4757.0012106207769</v>
      </c>
      <c r="K47" s="60">
        <v>4597.9058944515755</v>
      </c>
      <c r="L47" s="60">
        <v>3967.3309327820693</v>
      </c>
      <c r="M47" s="60">
        <v>3938.1412036983925</v>
      </c>
      <c r="N47" s="60">
        <v>3813.6164943194326</v>
      </c>
      <c r="O47" s="60">
        <v>4439.8652017929571</v>
      </c>
      <c r="P47" s="60">
        <v>3689.07650547396</v>
      </c>
    </row>
    <row r="48" spans="1:16" s="60" customFormat="1" x14ac:dyDescent="0.15">
      <c r="A48">
        <f t="shared" si="0"/>
        <v>47</v>
      </c>
      <c r="B48" s="60">
        <v>4796.9122182316869</v>
      </c>
      <c r="C48" s="60">
        <v>5621.9166153641772</v>
      </c>
      <c r="D48" s="60">
        <v>5439.6638048910518</v>
      </c>
      <c r="E48" s="60">
        <v>5393.8596862723025</v>
      </c>
      <c r="F48" s="60">
        <v>4639.079724179921</v>
      </c>
      <c r="G48" s="60">
        <v>4495.6821794216658</v>
      </c>
      <c r="H48" s="60">
        <v>4458.4070391188407</v>
      </c>
      <c r="I48" s="60">
        <v>5253.3186551167882</v>
      </c>
      <c r="J48" s="60">
        <v>5208.9864191062388</v>
      </c>
      <c r="K48" s="60">
        <v>5039.9695871145341</v>
      </c>
      <c r="L48" s="60">
        <v>4348.0481107278756</v>
      </c>
      <c r="M48" s="60">
        <v>4311.9922074507422</v>
      </c>
      <c r="N48" s="60">
        <v>4179.0612367082313</v>
      </c>
      <c r="O48" s="60">
        <v>4867.0363195865966</v>
      </c>
      <c r="P48" s="60">
        <v>4042.1280806933464</v>
      </c>
    </row>
    <row r="49" spans="1:16" s="60" customFormat="1" x14ac:dyDescent="0.15">
      <c r="A49">
        <f t="shared" si="0"/>
        <v>48</v>
      </c>
      <c r="B49" s="60">
        <v>5252.559177247188</v>
      </c>
      <c r="C49" s="60">
        <v>6151.6433172190254</v>
      </c>
      <c r="D49" s="60">
        <v>5958.1690102345638</v>
      </c>
      <c r="E49" s="60">
        <v>5902.6005366996269</v>
      </c>
      <c r="F49" s="60">
        <v>5079.3937493478315</v>
      </c>
      <c r="G49" s="60">
        <v>4926.4042310516388</v>
      </c>
      <c r="H49" s="60">
        <v>4881.1440757645005</v>
      </c>
      <c r="I49" s="60">
        <v>5754.4654670659047</v>
      </c>
      <c r="J49" s="60">
        <v>5700.6814732116018</v>
      </c>
      <c r="K49" s="60">
        <v>5521.209488801107</v>
      </c>
      <c r="L49" s="60">
        <v>4764.2421777660647</v>
      </c>
      <c r="M49" s="60">
        <v>4720.460744956059</v>
      </c>
      <c r="N49" s="60">
        <v>4578.6038617910399</v>
      </c>
      <c r="O49" s="60">
        <v>5332.1102354370614</v>
      </c>
      <c r="P49" s="60">
        <v>4428.1562494181153</v>
      </c>
    </row>
    <row r="50" spans="1:16" s="60" customFormat="1" x14ac:dyDescent="0.15">
      <c r="A50">
        <f t="shared" si="0"/>
        <v>49</v>
      </c>
      <c r="B50" s="60">
        <v>5748.2712745784393</v>
      </c>
      <c r="C50" s="60">
        <v>6725.4141917766528</v>
      </c>
      <c r="D50" s="60">
        <v>6520.2278321366211</v>
      </c>
      <c r="E50" s="60">
        <v>6453.7182158257583</v>
      </c>
      <c r="F50" s="60">
        <v>5558.4779844095019</v>
      </c>
      <c r="G50" s="60">
        <v>5395.3875715295535</v>
      </c>
      <c r="H50" s="60">
        <v>5341.1620303455447</v>
      </c>
      <c r="I50" s="60">
        <v>6297.7688644776517</v>
      </c>
      <c r="J50" s="60">
        <v>6233.3941363607209</v>
      </c>
      <c r="K50" s="60">
        <v>6042.9982749563396</v>
      </c>
      <c r="L50" s="60">
        <v>5217.453229987007</v>
      </c>
      <c r="M50" s="60">
        <v>5164.9975989147624</v>
      </c>
      <c r="N50" s="60">
        <v>5013.7333356587205</v>
      </c>
      <c r="O50" s="60">
        <v>5836.4231055226119</v>
      </c>
      <c r="P50" s="60">
        <v>4848.6069613759064</v>
      </c>
    </row>
    <row r="51" spans="1:16" s="60" customFormat="1" x14ac:dyDescent="0.15">
      <c r="A51">
        <f t="shared" si="0"/>
        <v>50</v>
      </c>
      <c r="B51" s="60">
        <v>6288.768569823661</v>
      </c>
      <c r="C51" s="60">
        <v>7348.3639093736219</v>
      </c>
      <c r="D51" s="60">
        <v>7130.9409302715794</v>
      </c>
      <c r="E51" s="60">
        <v>7052.1614497240444</v>
      </c>
      <c r="F51" s="60">
        <v>6080.9069029899911</v>
      </c>
      <c r="G51" s="60">
        <v>5907.1639836531585</v>
      </c>
      <c r="H51" s="60">
        <v>5842.8674284646886</v>
      </c>
      <c r="I51" s="60">
        <v>6888.1716128695498</v>
      </c>
      <c r="J51" s="60">
        <v>6811.921056423249</v>
      </c>
      <c r="K51" s="60">
        <v>6610.0968037497469</v>
      </c>
      <c r="L51" s="60">
        <v>5712.0713369480272</v>
      </c>
      <c r="M51" s="60">
        <v>5649.8719904315558</v>
      </c>
      <c r="N51" s="60">
        <v>5488.6761981629816</v>
      </c>
      <c r="O51" s="60">
        <v>6384.587398881059</v>
      </c>
      <c r="P51" s="60">
        <v>5307.5737048516976</v>
      </c>
    </row>
    <row r="52" spans="1:16" s="60" customFormat="1" x14ac:dyDescent="0.15">
      <c r="A52">
        <f t="shared" si="0"/>
        <v>51</v>
      </c>
      <c r="B52" s="60">
        <v>6878.7886641639225</v>
      </c>
      <c r="C52" s="60">
        <v>8025.5072956511449</v>
      </c>
      <c r="D52" s="60">
        <v>7797.022183085568</v>
      </c>
      <c r="E52" s="60">
        <v>7702.7725206789855</v>
      </c>
      <c r="F52" s="60">
        <v>6651.2778095975982</v>
      </c>
      <c r="G52" s="60">
        <v>6468.1078666375133</v>
      </c>
      <c r="H52" s="60">
        <v>6390.6951012977615</v>
      </c>
      <c r="I52" s="60">
        <v>7532.2181558626271</v>
      </c>
      <c r="J52" s="60">
        <v>7440.9629800466582</v>
      </c>
      <c r="K52" s="60">
        <v>7228.8502527620976</v>
      </c>
      <c r="L52" s="60">
        <v>6254.2950252445626</v>
      </c>
      <c r="M52" s="60">
        <v>6179.3855686611305</v>
      </c>
      <c r="N52" s="60">
        <v>6009.4259647928411</v>
      </c>
      <c r="O52" s="60">
        <v>6982.7825901961287</v>
      </c>
      <c r="P52" s="60">
        <v>5810.8808275445454</v>
      </c>
    </row>
    <row r="53" spans="1:16" s="60" customFormat="1" x14ac:dyDescent="0.15">
      <c r="A53">
        <f t="shared" si="0"/>
        <v>52</v>
      </c>
      <c r="B53" s="60">
        <v>7524.6814169139789</v>
      </c>
      <c r="C53" s="60">
        <v>8763.6896456149971</v>
      </c>
      <c r="D53" s="60">
        <v>8523.715784359676</v>
      </c>
      <c r="E53" s="60">
        <v>8412.1595167700725</v>
      </c>
      <c r="F53" s="60">
        <v>7275.7520954931506</v>
      </c>
      <c r="G53" s="60">
        <v>7082.7391454647759</v>
      </c>
      <c r="H53" s="60">
        <v>6990.5882579452491</v>
      </c>
      <c r="I53" s="60">
        <v>8234.9804965483781</v>
      </c>
      <c r="J53" s="60">
        <v>8126.9327601259229</v>
      </c>
      <c r="K53" s="60">
        <v>7904.1330358234309</v>
      </c>
      <c r="L53" s="60">
        <v>6848.4989679851105</v>
      </c>
      <c r="M53" s="60">
        <v>6759.3027517951741</v>
      </c>
      <c r="N53" s="60">
        <v>6580.1902812699982</v>
      </c>
      <c r="O53" s="60">
        <v>7635.7225244464471</v>
      </c>
      <c r="P53" s="60">
        <v>6362.599980691356</v>
      </c>
    </row>
    <row r="54" spans="1:16" s="60" customFormat="1" x14ac:dyDescent="0.15">
      <c r="A54">
        <f t="shared" si="0"/>
        <v>53</v>
      </c>
      <c r="B54" s="60">
        <v>8232.2312575011656</v>
      </c>
      <c r="C54" s="60">
        <v>9568.7808825576503</v>
      </c>
      <c r="D54" s="60">
        <v>9316.8624284675589</v>
      </c>
      <c r="E54" s="60">
        <v>9186.0192093729456</v>
      </c>
      <c r="F54" s="60">
        <v>7959.9612520548235</v>
      </c>
      <c r="G54" s="60">
        <v>7756.6455748677199</v>
      </c>
      <c r="H54" s="60">
        <v>7647.9993548901348</v>
      </c>
      <c r="I54" s="60">
        <v>9002.1524156872056</v>
      </c>
      <c r="J54" s="60">
        <v>8875.38354426962</v>
      </c>
      <c r="K54" s="60">
        <v>8641.4663746686474</v>
      </c>
      <c r="L54" s="60">
        <v>7500.1201427777787</v>
      </c>
      <c r="M54" s="60">
        <v>7394.928178489904</v>
      </c>
      <c r="N54" s="60">
        <v>7206.2300980308573</v>
      </c>
      <c r="O54" s="60">
        <v>8348.785076049795</v>
      </c>
      <c r="P54" s="60">
        <v>6967.8468518659056</v>
      </c>
    </row>
    <row r="55" spans="1:16" s="60" customFormat="1" x14ac:dyDescent="0.15">
      <c r="A55">
        <f t="shared" si="0"/>
        <v>54</v>
      </c>
      <c r="B55" s="60">
        <v>9007.9084455334396</v>
      </c>
      <c r="C55" s="60">
        <v>10447.296458200455</v>
      </c>
      <c r="D55" s="60">
        <v>10183.039173409987</v>
      </c>
      <c r="E55" s="60">
        <v>10030.68944282484</v>
      </c>
      <c r="F55" s="60">
        <v>8710.2144972467249</v>
      </c>
      <c r="G55" s="60">
        <v>8496.1657775829572</v>
      </c>
      <c r="H55" s="60">
        <v>8369.0485529422785</v>
      </c>
      <c r="I55" s="60">
        <v>9840.1570952536149</v>
      </c>
      <c r="J55" s="60">
        <v>9692.5039716951887</v>
      </c>
      <c r="K55" s="60">
        <v>9447.0912177896389</v>
      </c>
      <c r="L55" s="60">
        <v>8215.334737365265</v>
      </c>
      <c r="M55" s="60">
        <v>8092.2241863684321</v>
      </c>
      <c r="N55" s="60">
        <v>7893.5310857975301</v>
      </c>
      <c r="O55" s="60">
        <v>9128.0588753275206</v>
      </c>
      <c r="P55" s="60">
        <v>7632.4488002445078</v>
      </c>
    </row>
    <row r="56" spans="1:16" s="60" customFormat="1" x14ac:dyDescent="0.15">
      <c r="A56">
        <f t="shared" si="0"/>
        <v>55</v>
      </c>
      <c r="B56" s="60">
        <v>9861.6931593354275</v>
      </c>
      <c r="C56" s="60">
        <v>11409.640828820475</v>
      </c>
      <c r="D56" s="60">
        <v>11132.670675843154</v>
      </c>
      <c r="E56" s="60">
        <v>10956.280646076078</v>
      </c>
      <c r="F56" s="60">
        <v>9536.2397347681199</v>
      </c>
      <c r="G56" s="60">
        <v>9311.0184403437052</v>
      </c>
      <c r="H56" s="60">
        <v>9163.1674721098243</v>
      </c>
      <c r="I56" s="60">
        <v>10759.16669383376</v>
      </c>
      <c r="J56" s="60">
        <v>10588.158797894199</v>
      </c>
      <c r="K56" s="60">
        <v>10330.882792534629</v>
      </c>
      <c r="L56" s="60">
        <v>9003.6093822623734</v>
      </c>
      <c r="M56" s="60">
        <v>8860.3766766658955</v>
      </c>
      <c r="N56" s="60">
        <v>8651.264660797875</v>
      </c>
      <c r="O56" s="60">
        <v>9983.1717548710531</v>
      </c>
      <c r="P56" s="60">
        <v>8365.3327632754499</v>
      </c>
    </row>
    <row r="57" spans="1:16" s="60" customFormat="1" x14ac:dyDescent="0.15">
      <c r="A57">
        <f t="shared" si="0"/>
        <v>56</v>
      </c>
      <c r="B57" s="60">
        <v>10801.594477327018</v>
      </c>
      <c r="C57" s="60">
        <v>12463.664752183995</v>
      </c>
      <c r="D57" s="60">
        <v>12173.733782687448</v>
      </c>
      <c r="E57" s="60">
        <v>11970.482951934635</v>
      </c>
      <c r="F57" s="60">
        <v>10445.883442600343</v>
      </c>
      <c r="G57" s="60">
        <v>10209.120998815382</v>
      </c>
      <c r="H57" s="60">
        <v>10038.00721839142</v>
      </c>
      <c r="I57" s="60">
        <v>11767.01391520682</v>
      </c>
      <c r="J57" s="60">
        <v>11569.899052369807</v>
      </c>
      <c r="K57" s="60">
        <v>11300.498657092809</v>
      </c>
      <c r="L57" s="60">
        <v>9872.6911736310067</v>
      </c>
      <c r="M57" s="60">
        <v>9706.8715619883023</v>
      </c>
      <c r="N57" s="60">
        <v>9486.9746983331752</v>
      </c>
      <c r="O57" s="60">
        <v>10921.631190949141</v>
      </c>
      <c r="P57" s="60">
        <v>9173.8713815201208</v>
      </c>
    </row>
    <row r="58" spans="1:16" s="60" customFormat="1" x14ac:dyDescent="0.15">
      <c r="A58">
        <f t="shared" si="0"/>
        <v>57</v>
      </c>
      <c r="B58" s="60">
        <v>11835.962562800385</v>
      </c>
      <c r="C58" s="60">
        <v>13617.392410843746</v>
      </c>
      <c r="D58" s="60">
        <v>13314.428188391945</v>
      </c>
      <c r="E58" s="60">
        <v>13081.197196963545</v>
      </c>
      <c r="F58" s="60">
        <v>11447.354227380903</v>
      </c>
      <c r="G58" s="60">
        <v>11198.78885085792</v>
      </c>
      <c r="H58" s="60">
        <v>11001.603211191454</v>
      </c>
      <c r="I58" s="60">
        <v>12871.783483928652</v>
      </c>
      <c r="J58" s="60">
        <v>12645.51441460163</v>
      </c>
      <c r="K58" s="60">
        <v>12363.878155121267</v>
      </c>
      <c r="L58" s="60">
        <v>10830.741072056686</v>
      </c>
      <c r="M58" s="60">
        <v>10639.594069169787</v>
      </c>
      <c r="N58" s="60">
        <v>10408.635161078408</v>
      </c>
      <c r="O58" s="60">
        <v>11951.248485127939</v>
      </c>
      <c r="P58" s="60">
        <v>10065.878242026394</v>
      </c>
    </row>
    <row r="59" spans="1:16" s="60" customFormat="1" x14ac:dyDescent="0.15">
      <c r="A59">
        <f t="shared" si="0"/>
        <v>58</v>
      </c>
      <c r="B59" s="60">
        <v>12977.696755923756</v>
      </c>
      <c r="C59" s="60">
        <v>14884.181639149096</v>
      </c>
      <c r="D59" s="60">
        <v>14568.169919049491</v>
      </c>
      <c r="E59" s="60">
        <v>14301.474268065373</v>
      </c>
      <c r="F59" s="60">
        <v>12553.282927925588</v>
      </c>
      <c r="G59" s="60">
        <v>12292.666104102022</v>
      </c>
      <c r="H59" s="60">
        <v>12066.265460764113</v>
      </c>
      <c r="I59" s="60">
        <v>14086.623167358624</v>
      </c>
      <c r="J59" s="60">
        <v>13827.79461616474</v>
      </c>
      <c r="K59" s="60">
        <v>13533.848782931009</v>
      </c>
      <c r="L59" s="60">
        <v>11890.127057221158</v>
      </c>
      <c r="M59" s="60">
        <v>11670.583802752904</v>
      </c>
      <c r="N59" s="60">
        <v>11428.28494344514</v>
      </c>
      <c r="O59" s="60">
        <v>13084.580139821306</v>
      </c>
      <c r="P59" s="60">
        <v>11053.117191555168</v>
      </c>
    </row>
    <row r="60" spans="1:16" s="60" customFormat="1" x14ac:dyDescent="0.15">
      <c r="A60">
        <f t="shared" si="0"/>
        <v>59</v>
      </c>
      <c r="B60" s="60">
        <v>14236.911468542303</v>
      </c>
      <c r="C60" s="60">
        <v>16274.066985609687</v>
      </c>
      <c r="D60" s="60">
        <v>15945.174770130829</v>
      </c>
      <c r="E60" s="60">
        <v>15641.194280316291</v>
      </c>
      <c r="F60" s="60">
        <v>13773.62941536646</v>
      </c>
      <c r="G60" s="60">
        <v>13500.82425112943</v>
      </c>
      <c r="H60" s="60">
        <v>13241.762764058143</v>
      </c>
      <c r="I60" s="60">
        <v>15421.604873814218</v>
      </c>
      <c r="J60" s="60">
        <v>15126.482029265839</v>
      </c>
      <c r="K60" s="60">
        <v>14820.303077103081</v>
      </c>
      <c r="L60" s="60">
        <v>13060.749541476103</v>
      </c>
      <c r="M60" s="60">
        <v>12809.443368902441</v>
      </c>
      <c r="N60" s="60">
        <v>12555.616426906518</v>
      </c>
      <c r="O60" s="60">
        <v>14331.361975493652</v>
      </c>
      <c r="P60" s="60">
        <v>12145.100139212938</v>
      </c>
    </row>
    <row r="61" spans="1:16" s="60" customFormat="1" x14ac:dyDescent="0.15">
      <c r="A61">
        <f t="shared" si="0"/>
        <v>60</v>
      </c>
      <c r="B61" s="60">
        <v>15622.281058650216</v>
      </c>
      <c r="C61" s="60">
        <v>17795.17271657948</v>
      </c>
      <c r="D61" s="60">
        <v>17453.923502815847</v>
      </c>
      <c r="E61" s="60">
        <v>17108.452213900986</v>
      </c>
      <c r="F61" s="60">
        <v>15117.001938979856</v>
      </c>
      <c r="G61" s="60">
        <v>14832.114400448734</v>
      </c>
      <c r="H61" s="60">
        <v>14536.611288153668</v>
      </c>
      <c r="I61" s="60">
        <v>16885.161263590067</v>
      </c>
      <c r="J61" s="60">
        <v>16549.633695434462</v>
      </c>
      <c r="K61" s="60">
        <v>16231.602616710505</v>
      </c>
      <c r="L61" s="60">
        <v>14351.365012342441</v>
      </c>
      <c r="M61" s="60">
        <v>14064.601116927695</v>
      </c>
      <c r="N61" s="60">
        <v>13799.262498510056</v>
      </c>
      <c r="O61" s="60">
        <v>15699.883800641574</v>
      </c>
      <c r="P61" s="60">
        <v>13350.348201844354</v>
      </c>
    </row>
    <row r="62" spans="1:16" s="60" customFormat="1" x14ac:dyDescent="0.15">
      <c r="A62">
        <f t="shared" si="0"/>
        <v>61</v>
      </c>
      <c r="B62" s="60">
        <v>17134.925591465853</v>
      </c>
      <c r="C62" s="60">
        <v>19446.408991989938</v>
      </c>
      <c r="D62" s="60">
        <v>19084.906923101742</v>
      </c>
      <c r="E62" s="60">
        <v>18702.576212607939</v>
      </c>
      <c r="F62" s="60">
        <v>16584.766594628843</v>
      </c>
      <c r="G62" s="60">
        <v>16281.427695933928</v>
      </c>
      <c r="H62" s="60">
        <v>15952.438875258058</v>
      </c>
      <c r="I62" s="60">
        <v>18468.479464755434</v>
      </c>
      <c r="J62" s="60">
        <v>18096.899086510592</v>
      </c>
      <c r="K62" s="60">
        <v>17759.705499502925</v>
      </c>
      <c r="L62" s="60">
        <v>15757.342086110388</v>
      </c>
      <c r="M62" s="60">
        <v>15437.881183653431</v>
      </c>
      <c r="N62" s="60">
        <v>15155.115966723244</v>
      </c>
      <c r="O62" s="60">
        <v>17182.708992221662</v>
      </c>
      <c r="P62" s="60">
        <v>14665.161331211501</v>
      </c>
    </row>
    <row r="63" spans="1:16" s="60" customFormat="1" x14ac:dyDescent="0.15">
      <c r="A63">
        <f t="shared" si="0"/>
        <v>62</v>
      </c>
      <c r="B63" s="60">
        <v>18782.968042467142</v>
      </c>
      <c r="C63" s="60">
        <v>21235.276047239109</v>
      </c>
      <c r="D63" s="60">
        <v>20853.158699525855</v>
      </c>
      <c r="E63" s="60">
        <v>20431.130835376083</v>
      </c>
      <c r="F63" s="60">
        <v>18185.063655693582</v>
      </c>
      <c r="G63" s="60">
        <v>17862.679719117888</v>
      </c>
      <c r="H63" s="60">
        <v>17497.38710057483</v>
      </c>
      <c r="I63" s="60">
        <v>20186.339973156832</v>
      </c>
      <c r="J63" s="60">
        <v>19775.880137011343</v>
      </c>
      <c r="K63" s="60">
        <v>19419.088974850598</v>
      </c>
      <c r="L63" s="60">
        <v>17292.365387258858</v>
      </c>
      <c r="M63" s="60">
        <v>16937.410848809639</v>
      </c>
      <c r="N63" s="60">
        <v>16636.581832752508</v>
      </c>
      <c r="O63" s="60">
        <v>18794.05700562588</v>
      </c>
      <c r="P63" s="60">
        <v>16102.705120448349</v>
      </c>
    </row>
    <row r="64" spans="1:16" s="60" customFormat="1" x14ac:dyDescent="0.15">
      <c r="A64">
        <f t="shared" si="0"/>
        <v>63</v>
      </c>
      <c r="B64" s="60">
        <v>20582.75771942623</v>
      </c>
      <c r="C64" s="60">
        <v>23178.944534402428</v>
      </c>
      <c r="D64" s="60">
        <v>22775.840380643167</v>
      </c>
      <c r="E64" s="60">
        <v>22310.980169899896</v>
      </c>
      <c r="F64" s="60">
        <v>19934.012000766001</v>
      </c>
      <c r="G64" s="60">
        <v>19591.96886851433</v>
      </c>
      <c r="H64" s="60">
        <v>19187.293233359967</v>
      </c>
      <c r="I64" s="60">
        <v>22055.640169167771</v>
      </c>
      <c r="J64" s="60">
        <v>21603.180200801351</v>
      </c>
      <c r="K64" s="60">
        <v>21226.333461359318</v>
      </c>
      <c r="L64" s="60">
        <v>18972.290153802933</v>
      </c>
      <c r="M64" s="60">
        <v>18578.783950386427</v>
      </c>
      <c r="N64" s="60">
        <v>18259.219296816289</v>
      </c>
      <c r="O64" s="60">
        <v>20550.238633663746</v>
      </c>
      <c r="P64" s="60">
        <v>17678.284045348071</v>
      </c>
    </row>
    <row r="65" spans="1:16" s="60" customFormat="1" x14ac:dyDescent="0.15">
      <c r="A65">
        <f t="shared" si="0"/>
        <v>64</v>
      </c>
      <c r="B65" s="60">
        <v>22543.988504996112</v>
      </c>
      <c r="C65" s="60">
        <v>25286.22893734496</v>
      </c>
      <c r="D65" s="60">
        <v>24862.07987490188</v>
      </c>
      <c r="E65" s="60">
        <v>24351.0834566866</v>
      </c>
      <c r="F65" s="60">
        <v>21841.391185774315</v>
      </c>
      <c r="G65" s="60">
        <v>21479.304125124003</v>
      </c>
      <c r="H65" s="60">
        <v>21032.013500150686</v>
      </c>
      <c r="I65" s="60">
        <v>24085.61053298655</v>
      </c>
      <c r="J65" s="60">
        <v>23587.860879190208</v>
      </c>
      <c r="K65" s="60">
        <v>23190.769147812774</v>
      </c>
      <c r="L65" s="60">
        <v>20807.17362989028</v>
      </c>
      <c r="M65" s="60">
        <v>20371.900855987034</v>
      </c>
      <c r="N65" s="60">
        <v>20033.119593604013</v>
      </c>
      <c r="O65" s="60">
        <v>22460.649353542572</v>
      </c>
      <c r="P65" s="60">
        <v>19401.99909686578</v>
      </c>
    </row>
    <row r="66" spans="1:16" s="60" customFormat="1" x14ac:dyDescent="0.15">
      <c r="A66">
        <f t="shared" si="0"/>
        <v>65</v>
      </c>
      <c r="B66" s="60">
        <v>24679.785643031904</v>
      </c>
      <c r="C66" s="60">
        <v>27570.096051117143</v>
      </c>
      <c r="D66" s="60">
        <v>27125.130302554997</v>
      </c>
      <c r="E66" s="60">
        <v>26564.39390687503</v>
      </c>
      <c r="F66" s="60">
        <v>23920.325010638528</v>
      </c>
      <c r="G66" s="60">
        <v>23538.026730030764</v>
      </c>
      <c r="H66" s="60">
        <v>23044.6523459852</v>
      </c>
      <c r="I66" s="60">
        <v>26289.474192141864</v>
      </c>
      <c r="J66" s="60">
        <v>25742.854975961181</v>
      </c>
      <c r="K66" s="60">
        <v>25325.573465901045</v>
      </c>
      <c r="L66" s="60">
        <v>22810.324169840525</v>
      </c>
      <c r="M66" s="60">
        <v>22329.834491445163</v>
      </c>
      <c r="N66" s="60">
        <v>21971.53476623668</v>
      </c>
      <c r="O66" s="60">
        <v>24538.419060352953</v>
      </c>
      <c r="P66" s="60">
        <v>21287.040359635223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E21" sqref="E21"/>
    </sheetView>
  </sheetViews>
  <sheetFormatPr baseColWidth="10" defaultColWidth="11.5" defaultRowHeight="13" x14ac:dyDescent="0.15"/>
  <sheetData>
    <row r="1" spans="1:1" x14ac:dyDescent="0.15">
      <c r="A1" t="s">
        <v>325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327</v>
      </c>
    </row>
    <row r="15" spans="1:1" x14ac:dyDescent="0.15">
      <c r="A15" t="s">
        <v>74</v>
      </c>
    </row>
    <row r="16" spans="1:1" x14ac:dyDescent="0.15">
      <c r="A16" t="s">
        <v>328</v>
      </c>
    </row>
    <row r="17" spans="1:1" x14ac:dyDescent="0.15">
      <c r="A17" t="s">
        <v>74</v>
      </c>
    </row>
    <row r="18" spans="1:1" x14ac:dyDescent="0.15">
      <c r="A18" t="s">
        <v>329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327</v>
      </c>
    </row>
    <row r="43" spans="1:1" x14ac:dyDescent="0.15">
      <c r="A43" t="s">
        <v>74</v>
      </c>
    </row>
    <row r="44" spans="1:1" x14ac:dyDescent="0.15">
      <c r="A44" t="s">
        <v>332</v>
      </c>
    </row>
    <row r="45" spans="1:1" x14ac:dyDescent="0.15">
      <c r="A45" t="s">
        <v>74</v>
      </c>
    </row>
    <row r="46" spans="1:1" x14ac:dyDescent="0.15">
      <c r="A46" t="s">
        <v>333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327</v>
      </c>
    </row>
    <row r="71" spans="1:1" x14ac:dyDescent="0.15">
      <c r="A71" t="s">
        <v>74</v>
      </c>
    </row>
    <row r="72" spans="1:1" x14ac:dyDescent="0.15">
      <c r="A72" t="s">
        <v>336</v>
      </c>
    </row>
    <row r="73" spans="1:1" x14ac:dyDescent="0.15">
      <c r="A73" t="s">
        <v>74</v>
      </c>
    </row>
    <row r="74" spans="1:1" x14ac:dyDescent="0.15">
      <c r="A74" t="s">
        <v>337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327</v>
      </c>
    </row>
    <row r="99" spans="1:1" x14ac:dyDescent="0.15">
      <c r="A99" t="s">
        <v>74</v>
      </c>
    </row>
    <row r="100" spans="1:1" x14ac:dyDescent="0.15">
      <c r="A100" t="s">
        <v>340</v>
      </c>
    </row>
    <row r="101" spans="1:1" x14ac:dyDescent="0.15">
      <c r="A101" t="s">
        <v>74</v>
      </c>
    </row>
    <row r="102" spans="1:1" x14ac:dyDescent="0.15">
      <c r="A102" t="s">
        <v>341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327</v>
      </c>
    </row>
    <row r="127" spans="1:1" x14ac:dyDescent="0.15">
      <c r="A127" t="s">
        <v>74</v>
      </c>
    </row>
    <row r="128" spans="1:1" x14ac:dyDescent="0.15">
      <c r="A128" t="s">
        <v>344</v>
      </c>
    </row>
    <row r="129" spans="1:1" x14ac:dyDescent="0.15">
      <c r="A129" t="s">
        <v>74</v>
      </c>
    </row>
    <row r="130" spans="1:1" x14ac:dyDescent="0.15">
      <c r="A130" t="s">
        <v>345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347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327</v>
      </c>
    </row>
    <row r="155" spans="1:1" x14ac:dyDescent="0.15">
      <c r="A155" t="s">
        <v>74</v>
      </c>
    </row>
    <row r="156" spans="1:1" x14ac:dyDescent="0.15">
      <c r="A156" t="s">
        <v>348</v>
      </c>
    </row>
    <row r="157" spans="1:1" x14ac:dyDescent="0.15">
      <c r="A157" t="s">
        <v>74</v>
      </c>
    </row>
    <row r="158" spans="1:1" x14ac:dyDescent="0.15">
      <c r="A158" t="s">
        <v>349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350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351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327</v>
      </c>
    </row>
    <row r="183" spans="1:1" x14ac:dyDescent="0.15">
      <c r="A183" t="s">
        <v>74</v>
      </c>
    </row>
    <row r="184" spans="1:1" x14ac:dyDescent="0.15">
      <c r="A184" t="s">
        <v>352</v>
      </c>
    </row>
    <row r="185" spans="1:1" x14ac:dyDescent="0.15">
      <c r="A185" t="s">
        <v>74</v>
      </c>
    </row>
    <row r="186" spans="1:1" x14ac:dyDescent="0.15">
      <c r="A186" t="s">
        <v>353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354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355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327</v>
      </c>
    </row>
    <row r="211" spans="1:1" x14ac:dyDescent="0.15">
      <c r="A211" t="s">
        <v>74</v>
      </c>
    </row>
    <row r="212" spans="1:1" x14ac:dyDescent="0.15">
      <c r="A212" t="s">
        <v>356</v>
      </c>
    </row>
    <row r="213" spans="1:1" x14ac:dyDescent="0.15">
      <c r="A213" t="s">
        <v>74</v>
      </c>
    </row>
    <row r="214" spans="1:1" x14ac:dyDescent="0.15">
      <c r="A214" t="s">
        <v>357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358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359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327</v>
      </c>
    </row>
    <row r="239" spans="1:1" x14ac:dyDescent="0.15">
      <c r="A239" t="s">
        <v>74</v>
      </c>
    </row>
    <row r="240" spans="1:1" x14ac:dyDescent="0.15">
      <c r="A240" t="s">
        <v>360</v>
      </c>
    </row>
    <row r="241" spans="1:1" x14ac:dyDescent="0.15">
      <c r="A241" t="s">
        <v>74</v>
      </c>
    </row>
    <row r="242" spans="1:1" x14ac:dyDescent="0.15">
      <c r="A242" t="s">
        <v>361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362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363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327</v>
      </c>
    </row>
    <row r="267" spans="1:1" x14ac:dyDescent="0.15">
      <c r="A267" t="s">
        <v>74</v>
      </c>
    </row>
    <row r="268" spans="1:1" x14ac:dyDescent="0.15">
      <c r="A268" t="s">
        <v>364</v>
      </c>
    </row>
    <row r="269" spans="1:1" x14ac:dyDescent="0.15">
      <c r="A269" t="s">
        <v>74</v>
      </c>
    </row>
    <row r="270" spans="1:1" x14ac:dyDescent="0.15">
      <c r="A270" t="s">
        <v>365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366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367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327</v>
      </c>
    </row>
    <row r="295" spans="1:1" x14ac:dyDescent="0.15">
      <c r="A295" t="s">
        <v>74</v>
      </c>
    </row>
    <row r="296" spans="1:1" x14ac:dyDescent="0.15">
      <c r="A296" t="s">
        <v>368</v>
      </c>
    </row>
    <row r="297" spans="1:1" x14ac:dyDescent="0.15">
      <c r="A297" t="s">
        <v>74</v>
      </c>
    </row>
    <row r="298" spans="1:1" x14ac:dyDescent="0.15">
      <c r="A298" t="s">
        <v>369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370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371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327</v>
      </c>
    </row>
    <row r="323" spans="1:1" x14ac:dyDescent="0.15">
      <c r="A323" t="s">
        <v>74</v>
      </c>
    </row>
    <row r="324" spans="1:1" x14ac:dyDescent="0.15">
      <c r="A324" t="s">
        <v>372</v>
      </c>
    </row>
    <row r="325" spans="1:1" x14ac:dyDescent="0.15">
      <c r="A325" t="s">
        <v>74</v>
      </c>
    </row>
    <row r="326" spans="1:1" x14ac:dyDescent="0.15">
      <c r="A326" t="s">
        <v>373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374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375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327</v>
      </c>
    </row>
    <row r="351" spans="1:1" x14ac:dyDescent="0.15">
      <c r="A351" t="s">
        <v>74</v>
      </c>
    </row>
    <row r="352" spans="1:1" x14ac:dyDescent="0.15">
      <c r="A352" t="s">
        <v>376</v>
      </c>
    </row>
    <row r="353" spans="1:1" x14ac:dyDescent="0.15">
      <c r="A353" t="s">
        <v>74</v>
      </c>
    </row>
    <row r="354" spans="1:1" x14ac:dyDescent="0.15">
      <c r="A354" t="s">
        <v>377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378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379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327</v>
      </c>
    </row>
    <row r="379" spans="1:1" x14ac:dyDescent="0.15">
      <c r="A379" t="s">
        <v>74</v>
      </c>
    </row>
    <row r="380" spans="1:1" x14ac:dyDescent="0.15">
      <c r="A380" t="s">
        <v>380</v>
      </c>
    </row>
    <row r="381" spans="1:1" x14ac:dyDescent="0.15">
      <c r="A381" t="s">
        <v>74</v>
      </c>
    </row>
    <row r="382" spans="1:1" x14ac:dyDescent="0.15">
      <c r="A382" t="s">
        <v>381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382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327</v>
      </c>
    </row>
    <row r="407" spans="1:1" x14ac:dyDescent="0.15">
      <c r="A407" t="s">
        <v>74</v>
      </c>
    </row>
    <row r="408" spans="1:1" x14ac:dyDescent="0.15">
      <c r="A408" t="s">
        <v>384</v>
      </c>
    </row>
    <row r="409" spans="1:1" x14ac:dyDescent="0.15">
      <c r="A409" t="s">
        <v>74</v>
      </c>
    </row>
    <row r="410" spans="1:1" x14ac:dyDescent="0.15">
      <c r="A410" t="s">
        <v>385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VBA Code 1</vt:lpstr>
      <vt:lpstr>20 Year Term VLR Intervention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Nicholas Wong</cp:lastModifiedBy>
  <cp:revision/>
  <dcterms:created xsi:type="dcterms:W3CDTF">2009-03-21T19:30:56Z</dcterms:created>
  <dcterms:modified xsi:type="dcterms:W3CDTF">2024-03-21T23:28:45Z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